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0" yWindow="15" windowWidth="21150" windowHeight="12600" tabRatio="469"/>
  </bookViews>
  <sheets>
    <sheet name="총괄표" sheetId="12" r:id="rId1"/>
    <sheet name="업체별현황" sheetId="13" r:id="rId2"/>
  </sheets>
  <definedNames>
    <definedName name="_xlnm._FilterDatabase" localSheetId="1" hidden="1">업체별현황!$A$4:$T$4</definedName>
    <definedName name="_xlnm.Print_Area" localSheetId="1">업체별현황!$A$1:$T$151</definedName>
    <definedName name="_xlnm.Print_Area" localSheetId="0">총괄표!$A$1:$J$31</definedName>
  </definedNames>
  <calcPr calcId="145621"/>
</workbook>
</file>

<file path=xl/calcChain.xml><?xml version="1.0" encoding="utf-8"?>
<calcChain xmlns="http://schemas.openxmlformats.org/spreadsheetml/2006/main">
  <c r="N130" i="13" l="1"/>
  <c r="N129" i="13"/>
  <c r="N126" i="13"/>
  <c r="N123" i="13"/>
  <c r="N61" i="13" l="1"/>
  <c r="N41" i="13" l="1"/>
  <c r="M130" i="13" l="1"/>
  <c r="M41" i="13"/>
  <c r="L7" i="13" l="1"/>
  <c r="C24" i="12" l="1"/>
  <c r="C25" i="12"/>
  <c r="C26" i="12"/>
  <c r="C27" i="12"/>
  <c r="C28" i="12"/>
  <c r="C29" i="12"/>
  <c r="C30" i="12"/>
  <c r="C31" i="12"/>
  <c r="C23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5" i="12"/>
  <c r="G6" i="12" l="1"/>
  <c r="G24" i="12"/>
  <c r="B24" i="12" s="1"/>
  <c r="L58" i="13"/>
  <c r="L60" i="13"/>
  <c r="B6" i="12" l="1"/>
  <c r="G29" i="12"/>
  <c r="B29" i="12"/>
  <c r="G15" i="12"/>
  <c r="B15" i="12" s="1"/>
  <c r="G9" i="12" l="1"/>
  <c r="B9" i="12" s="1"/>
  <c r="L86" i="13"/>
  <c r="G12" i="12" l="1"/>
  <c r="G13" i="12"/>
  <c r="B13" i="12" l="1"/>
  <c r="B12" i="12"/>
  <c r="G11" i="12"/>
  <c r="B11" i="12" l="1"/>
  <c r="G16" i="12"/>
  <c r="B16" i="12" l="1"/>
  <c r="G27" i="12"/>
  <c r="G28" i="12"/>
  <c r="G30" i="12"/>
  <c r="G8" i="12"/>
  <c r="G5" i="12"/>
  <c r="G7" i="12"/>
  <c r="B7" i="12" s="1"/>
  <c r="G10" i="12"/>
  <c r="B10" i="12" s="1"/>
  <c r="B8" i="12" l="1"/>
  <c r="L31" i="13" l="1"/>
  <c r="L28" i="13"/>
  <c r="L25" i="13"/>
  <c r="L119" i="13" l="1"/>
  <c r="L120" i="13" s="1"/>
  <c r="G31" i="12" l="1"/>
  <c r="L159" i="13"/>
  <c r="L154" i="13"/>
  <c r="L160" i="13" s="1"/>
  <c r="B31" i="12" l="1"/>
  <c r="G23" i="12"/>
  <c r="B5" i="12" l="1"/>
  <c r="B23" i="12"/>
  <c r="B28" i="12" l="1"/>
  <c r="B27" i="12" l="1"/>
  <c r="B30" i="12" l="1"/>
  <c r="G14" i="12" l="1"/>
  <c r="B14" i="12" l="1"/>
  <c r="L83" i="13"/>
  <c r="L87" i="13" s="1"/>
  <c r="G17" i="12" l="1"/>
  <c r="B17" i="12" l="1"/>
  <c r="G4" i="12"/>
  <c r="L151" i="13"/>
  <c r="L129" i="13"/>
  <c r="G26" i="12" l="1"/>
  <c r="G25" i="12"/>
  <c r="G22" i="12" l="1"/>
  <c r="L123" i="13"/>
  <c r="B26" i="12" l="1"/>
  <c r="C4" i="12" l="1"/>
  <c r="C22" i="12" l="1"/>
  <c r="B25" i="12" l="1"/>
  <c r="B22" i="12" l="1"/>
  <c r="L21" i="13" l="1"/>
  <c r="L98" i="13" l="1"/>
  <c r="L102" i="13" l="1"/>
  <c r="L103" i="13" s="1"/>
  <c r="L126" i="13" l="1"/>
  <c r="L130" i="13" s="1"/>
  <c r="L73" i="13" l="1"/>
  <c r="L67" i="13"/>
  <c r="L74" i="13" s="1"/>
  <c r="L110" i="13" l="1"/>
  <c r="L106" i="13"/>
  <c r="L111" i="13" l="1"/>
  <c r="B4" i="12" l="1"/>
  <c r="L78" i="13" l="1"/>
  <c r="L79" i="13" s="1"/>
  <c r="L91" i="13" l="1"/>
  <c r="L92" i="13" s="1"/>
  <c r="L16" i="13" l="1"/>
  <c r="L12" i="13"/>
  <c r="L41" i="13" s="1"/>
  <c r="L51" i="13" l="1"/>
  <c r="L48" i="13"/>
  <c r="L61" i="13" s="1"/>
</calcChain>
</file>

<file path=xl/sharedStrings.xml><?xml version="1.0" encoding="utf-8"?>
<sst xmlns="http://schemas.openxmlformats.org/spreadsheetml/2006/main" count="580" uniqueCount="313">
  <si>
    <t>계</t>
  </si>
  <si>
    <t>전용 60㎡이하</t>
  </si>
  <si>
    <t>전용 60-85㎡</t>
  </si>
  <si>
    <t>전용 85㎡초과</t>
  </si>
  <si>
    <t>시군별</t>
    <phoneticPr fontId="9" type="noConversion"/>
  </si>
  <si>
    <t>전월대비
미분양
증감현황</t>
    <phoneticPr fontId="11" type="noConversion"/>
  </si>
  <si>
    <t>계</t>
    <phoneticPr fontId="11" type="noConversion"/>
  </si>
  <si>
    <t>지역</t>
  </si>
  <si>
    <t>소재지</t>
    <phoneticPr fontId="15" type="noConversion"/>
  </si>
  <si>
    <t>사업자
(전화번호)</t>
  </si>
  <si>
    <t>유형</t>
  </si>
  <si>
    <t>분양내용</t>
  </si>
  <si>
    <t>분양결과</t>
  </si>
  <si>
    <t>준공여부
(준공/미준공)</t>
    <phoneticPr fontId="15" type="noConversion"/>
  </si>
  <si>
    <t>시공사</t>
  </si>
  <si>
    <t>시행사</t>
  </si>
  <si>
    <t>(민간
/공공)</t>
  </si>
  <si>
    <t>(임대
/분양)</t>
  </si>
  <si>
    <t>규모별
(전용 ㎡)</t>
    <phoneticPr fontId="8" type="noConversion"/>
  </si>
  <si>
    <t>총분양
가구수</t>
  </si>
  <si>
    <t>미분양가구수</t>
  </si>
  <si>
    <t>□ 전라남도 민간/분양 미분양주택 현황 (총괄)</t>
    <phoneticPr fontId="15" type="noConversion"/>
  </si>
  <si>
    <t>□ 전라남도 민간/분양 미분양주택 현황 (준공후)</t>
    <phoneticPr fontId="15" type="noConversion"/>
  </si>
  <si>
    <t>소  계</t>
    <phoneticPr fontId="15" type="noConversion"/>
  </si>
  <si>
    <t>민간</t>
    <phoneticPr fontId="15" type="noConversion"/>
  </si>
  <si>
    <t>분양</t>
    <phoneticPr fontId="15" type="noConversion"/>
  </si>
  <si>
    <t>조례동</t>
    <phoneticPr fontId="15" type="noConversion"/>
  </si>
  <si>
    <t>미준공</t>
    <phoneticPr fontId="15" type="noConversion"/>
  </si>
  <si>
    <t>소    계</t>
    <phoneticPr fontId="15" type="noConversion"/>
  </si>
  <si>
    <t>합     계</t>
    <phoneticPr fontId="22" type="noConversion"/>
  </si>
  <si>
    <t>무안군</t>
  </si>
  <si>
    <t>해남군</t>
  </si>
  <si>
    <t>고흥군</t>
    <phoneticPr fontId="15" type="noConversion"/>
  </si>
  <si>
    <t>도양읍</t>
    <phoneticPr fontId="15" type="noConversion"/>
  </si>
  <si>
    <t>민간</t>
    <phoneticPr fontId="15" type="noConversion"/>
  </si>
  <si>
    <t>분양</t>
    <phoneticPr fontId="15" type="noConversion"/>
  </si>
  <si>
    <t>소  계</t>
    <phoneticPr fontId="15" type="noConversion"/>
  </si>
  <si>
    <t xml:space="preserve"> </t>
    <phoneticPr fontId="11" type="noConversion"/>
  </si>
  <si>
    <t>민간</t>
    <phoneticPr fontId="15" type="noConversion"/>
  </si>
  <si>
    <t>분양</t>
    <phoneticPr fontId="15" type="noConversion"/>
  </si>
  <si>
    <t>연산동</t>
    <phoneticPr fontId="15" type="noConversion"/>
  </si>
  <si>
    <t>석현동</t>
    <phoneticPr fontId="15" type="noConversion"/>
  </si>
  <si>
    <t>용해동</t>
    <phoneticPr fontId="15" type="noConversion"/>
  </si>
  <si>
    <t>민간</t>
    <phoneticPr fontId="15" type="noConversion"/>
  </si>
  <si>
    <t>분양</t>
    <phoneticPr fontId="15" type="noConversion"/>
  </si>
  <si>
    <t>준공</t>
    <phoneticPr fontId="15" type="noConversion"/>
  </si>
  <si>
    <t>마동</t>
    <phoneticPr fontId="15" type="noConversion"/>
  </si>
  <si>
    <t>84.98A</t>
    <phoneticPr fontId="15" type="noConversion"/>
  </si>
  <si>
    <t>84.98B</t>
    <phoneticPr fontId="15" type="noConversion"/>
  </si>
  <si>
    <t>나주시</t>
    <phoneticPr fontId="15" type="noConversion"/>
  </si>
  <si>
    <t>나주시</t>
    <phoneticPr fontId="11" type="noConversion"/>
  </si>
  <si>
    <t>소   계</t>
  </si>
  <si>
    <t>소   계</t>
    <phoneticPr fontId="15" type="noConversion"/>
  </si>
  <si>
    <t>합  계</t>
    <phoneticPr fontId="15" type="noConversion"/>
  </si>
  <si>
    <t>소  계</t>
  </si>
  <si>
    <t>나주시</t>
    <phoneticPr fontId="15" type="noConversion"/>
  </si>
  <si>
    <t>민간</t>
  </si>
  <si>
    <t>분양</t>
  </si>
  <si>
    <t>합  계</t>
  </si>
  <si>
    <t>목포시</t>
    <phoneticPr fontId="15" type="noConversion"/>
  </si>
  <si>
    <t>해남군</t>
    <phoneticPr fontId="15" type="noConversion"/>
  </si>
  <si>
    <t>해남읍</t>
    <phoneticPr fontId="15" type="noConversion"/>
  </si>
  <si>
    <t>민간</t>
    <phoneticPr fontId="15" type="noConversion"/>
  </si>
  <si>
    <t>분양</t>
    <phoneticPr fontId="15" type="noConversion"/>
  </si>
  <si>
    <t>2019.07.31</t>
    <phoneticPr fontId="15" type="noConversion"/>
  </si>
  <si>
    <t>84A</t>
    <phoneticPr fontId="15" type="noConversion"/>
  </si>
  <si>
    <t>소  계</t>
    <phoneticPr fontId="15" type="noConversion"/>
  </si>
  <si>
    <t>장흥군</t>
    <phoneticPr fontId="15" type="noConversion"/>
  </si>
  <si>
    <t>장흥읍</t>
    <phoneticPr fontId="15" type="noConversion"/>
  </si>
  <si>
    <t>강진읍</t>
    <phoneticPr fontId="15" type="noConversion"/>
  </si>
  <si>
    <t>2019-10-01</t>
    <phoneticPr fontId="15" type="noConversion"/>
  </si>
  <si>
    <t>군동면</t>
    <phoneticPr fontId="15" type="noConversion"/>
  </si>
  <si>
    <t>2020-03-01</t>
    <phoneticPr fontId="15" type="noConversion"/>
  </si>
  <si>
    <t>강진군</t>
    <phoneticPr fontId="15" type="noConversion"/>
  </si>
  <si>
    <t>2012-12</t>
    <phoneticPr fontId="15" type="noConversion"/>
  </si>
  <si>
    <t>광양시</t>
    <phoneticPr fontId="15" type="noConversion"/>
  </si>
  <si>
    <t>남평읍</t>
    <phoneticPr fontId="15" type="noConversion"/>
  </si>
  <si>
    <t>민간</t>
    <phoneticPr fontId="15" type="noConversion"/>
  </si>
  <si>
    <t>분양</t>
    <phoneticPr fontId="15" type="noConversion"/>
  </si>
  <si>
    <t>2018.02.09</t>
    <phoneticPr fontId="15" type="noConversion"/>
  </si>
  <si>
    <t>소  계</t>
    <phoneticPr fontId="15" type="noConversion"/>
  </si>
  <si>
    <t>남평읍</t>
    <phoneticPr fontId="15" type="noConversion"/>
  </si>
  <si>
    <t>민간</t>
    <phoneticPr fontId="15" type="noConversion"/>
  </si>
  <si>
    <t>분양</t>
    <phoneticPr fontId="15" type="noConversion"/>
  </si>
  <si>
    <t>소  계</t>
    <phoneticPr fontId="15" type="noConversion"/>
  </si>
  <si>
    <t>삼호읍</t>
    <phoneticPr fontId="15" type="noConversion"/>
  </si>
  <si>
    <t>민간</t>
    <phoneticPr fontId="15" type="noConversion"/>
  </si>
  <si>
    <t>분양</t>
    <phoneticPr fontId="15" type="noConversion"/>
  </si>
  <si>
    <t>분양완료일까지</t>
    <phoneticPr fontId="15" type="noConversion"/>
  </si>
  <si>
    <t>상시</t>
    <phoneticPr fontId="15" type="noConversion"/>
  </si>
  <si>
    <t>소  계</t>
    <phoneticPr fontId="15" type="noConversion"/>
  </si>
  <si>
    <t>수시계약</t>
    <phoneticPr fontId="15" type="noConversion"/>
  </si>
  <si>
    <t>2018.02.28</t>
    <phoneticPr fontId="15" type="noConversion"/>
  </si>
  <si>
    <t>2015.11.25.</t>
    <phoneticPr fontId="15" type="noConversion"/>
  </si>
  <si>
    <t>2018.10.31.</t>
    <phoneticPr fontId="15" type="noConversion"/>
  </si>
  <si>
    <t>2017.3.10</t>
    <phoneticPr fontId="15" type="noConversion"/>
  </si>
  <si>
    <t>2019.4.30</t>
    <phoneticPr fontId="15" type="noConversion"/>
  </si>
  <si>
    <t>2017.04.30</t>
    <phoneticPr fontId="15" type="noConversion"/>
  </si>
  <si>
    <t>2017.11.15.</t>
    <phoneticPr fontId="15" type="noConversion"/>
  </si>
  <si>
    <t>2018.1.24.</t>
    <phoneticPr fontId="15" type="noConversion"/>
  </si>
  <si>
    <t>무안군</t>
    <phoneticPr fontId="15" type="noConversion"/>
  </si>
  <si>
    <t>무안읍</t>
    <phoneticPr fontId="15" type="noConversion"/>
  </si>
  <si>
    <t>민간</t>
    <phoneticPr fontId="15" type="noConversion"/>
  </si>
  <si>
    <t>분양</t>
    <phoneticPr fontId="15" type="noConversion"/>
  </si>
  <si>
    <t>삼향읍</t>
    <phoneticPr fontId="15" type="noConversion"/>
  </si>
  <si>
    <t>일로읍</t>
    <phoneticPr fontId="15" type="noConversion"/>
  </si>
  <si>
    <t>소  계</t>
    <phoneticPr fontId="15" type="noConversion"/>
  </si>
  <si>
    <t>20170616</t>
    <phoneticPr fontId="15" type="noConversion"/>
  </si>
  <si>
    <t>20070929</t>
    <phoneticPr fontId="15" type="noConversion"/>
  </si>
  <si>
    <t>2021.02</t>
    <phoneticPr fontId="15" type="noConversion"/>
  </si>
  <si>
    <t>2020.07</t>
    <phoneticPr fontId="15" type="noConversion"/>
  </si>
  <si>
    <t>2018.1.6</t>
    <phoneticPr fontId="15" type="noConversion"/>
  </si>
  <si>
    <t>2018.01.19</t>
    <phoneticPr fontId="15" type="noConversion"/>
  </si>
  <si>
    <t>2018.12월</t>
    <phoneticPr fontId="15" type="noConversion"/>
  </si>
  <si>
    <t>2016.10.10</t>
    <phoneticPr fontId="15" type="noConversion"/>
  </si>
  <si>
    <t>2016.04.24</t>
    <phoneticPr fontId="15" type="noConversion"/>
  </si>
  <si>
    <t>수시계약</t>
    <phoneticPr fontId="15" type="noConversion"/>
  </si>
  <si>
    <t>고흥군</t>
    <phoneticPr fontId="9" type="noConversion"/>
  </si>
  <si>
    <t>화순군</t>
  </si>
  <si>
    <t>화순읍</t>
  </si>
  <si>
    <t>수시계약</t>
  </si>
  <si>
    <t>2020.03.31</t>
  </si>
  <si>
    <t>미준공</t>
  </si>
  <si>
    <t>합     계</t>
    <phoneticPr fontId="22" type="noConversion"/>
  </si>
  <si>
    <t>광양시</t>
    <phoneticPr fontId="9" type="noConversion"/>
  </si>
  <si>
    <t>연산동</t>
    <phoneticPr fontId="15" type="noConversion"/>
  </si>
  <si>
    <t>민간</t>
    <phoneticPr fontId="15" type="noConversion"/>
  </si>
  <si>
    <t>분양</t>
    <phoneticPr fontId="15" type="noConversion"/>
  </si>
  <si>
    <t>영암군</t>
    <phoneticPr fontId="15" type="noConversion"/>
  </si>
  <si>
    <t>삼호읍</t>
    <phoneticPr fontId="15" type="noConversion"/>
  </si>
  <si>
    <t>민간</t>
    <phoneticPr fontId="15" type="noConversion"/>
  </si>
  <si>
    <t>분양</t>
    <phoneticPr fontId="15" type="noConversion"/>
  </si>
  <si>
    <t>분양완료일까지</t>
    <phoneticPr fontId="15" type="noConversion"/>
  </si>
  <si>
    <t>상시</t>
    <phoneticPr fontId="15" type="noConversion"/>
  </si>
  <si>
    <t>소  계</t>
    <phoneticPr fontId="15" type="noConversion"/>
  </si>
  <si>
    <t>순천시</t>
    <phoneticPr fontId="15" type="noConversion"/>
  </si>
  <si>
    <t>전라남도</t>
    <phoneticPr fontId="15" type="noConversion"/>
  </si>
  <si>
    <t>민간</t>
    <phoneticPr fontId="15" type="noConversion"/>
  </si>
  <si>
    <t>분양</t>
    <phoneticPr fontId="15" type="noConversion"/>
  </si>
  <si>
    <t>소   계</t>
    <phoneticPr fontId="15" type="noConversion"/>
  </si>
  <si>
    <t>상동</t>
    <phoneticPr fontId="15" type="noConversion"/>
  </si>
  <si>
    <t>삼호읍</t>
    <phoneticPr fontId="15" type="noConversion"/>
  </si>
  <si>
    <t>민간</t>
    <phoneticPr fontId="15" type="noConversion"/>
  </si>
  <si>
    <t>분양</t>
    <phoneticPr fontId="15" type="noConversion"/>
  </si>
  <si>
    <t>분양완료일까지</t>
    <phoneticPr fontId="15" type="noConversion"/>
  </si>
  <si>
    <t>상시</t>
    <phoneticPr fontId="15" type="noConversion"/>
  </si>
  <si>
    <t>소  계</t>
    <phoneticPr fontId="15" type="noConversion"/>
  </si>
  <si>
    <t>일로읍</t>
  </si>
  <si>
    <t>2018.10.31</t>
  </si>
  <si>
    <t>2021.02</t>
  </si>
  <si>
    <t>2018.09.20</t>
    <phoneticPr fontId="15" type="noConversion"/>
  </si>
  <si>
    <t>전 세대 분양시까지</t>
    <phoneticPr fontId="15" type="noConversion"/>
  </si>
  <si>
    <t>진도군</t>
    <phoneticPr fontId="11" type="noConversion"/>
  </si>
  <si>
    <t>담양군</t>
    <phoneticPr fontId="15" type="noConversion"/>
  </si>
  <si>
    <t>담양읍</t>
    <phoneticPr fontId="15" type="noConversion"/>
  </si>
  <si>
    <t>민간</t>
    <phoneticPr fontId="15" type="noConversion"/>
  </si>
  <si>
    <t>분양</t>
    <phoneticPr fontId="15" type="noConversion"/>
  </si>
  <si>
    <t>2018.12.11</t>
    <phoneticPr fontId="15" type="noConversion"/>
  </si>
  <si>
    <t>2018.11.20</t>
    <phoneticPr fontId="15" type="noConversion"/>
  </si>
  <si>
    <t>소    계</t>
    <phoneticPr fontId="15" type="noConversion"/>
  </si>
  <si>
    <t>합     계</t>
    <phoneticPr fontId="22" type="noConversion"/>
  </si>
  <si>
    <t>장흥군</t>
    <phoneticPr fontId="9" type="noConversion"/>
  </si>
  <si>
    <t>고흥군</t>
    <phoneticPr fontId="9" type="noConversion"/>
  </si>
  <si>
    <t>목포시</t>
    <phoneticPr fontId="9" type="noConversion"/>
  </si>
  <si>
    <t>목포시</t>
    <phoneticPr fontId="9" type="noConversion"/>
  </si>
  <si>
    <t>진도군</t>
    <phoneticPr fontId="15" type="noConversion"/>
  </si>
  <si>
    <t>진도읍</t>
    <phoneticPr fontId="15" type="noConversion"/>
  </si>
  <si>
    <t>민간</t>
    <phoneticPr fontId="15" type="noConversion"/>
  </si>
  <si>
    <t>분양</t>
    <phoneticPr fontId="15" type="noConversion"/>
  </si>
  <si>
    <t>분양완료일까지</t>
    <phoneticPr fontId="15" type="noConversion"/>
  </si>
  <si>
    <t>2018.09.21</t>
    <phoneticPr fontId="15" type="noConversion"/>
  </si>
  <si>
    <t>소   계</t>
    <phoneticPr fontId="15" type="noConversion"/>
  </si>
  <si>
    <t>진도읍</t>
    <phoneticPr fontId="15" type="noConversion"/>
  </si>
  <si>
    <t>민간</t>
    <phoneticPr fontId="15" type="noConversion"/>
  </si>
  <si>
    <t>분양</t>
    <phoneticPr fontId="15" type="noConversion"/>
  </si>
  <si>
    <t>분양완료일까지</t>
    <phoneticPr fontId="15" type="noConversion"/>
  </si>
  <si>
    <t>2020.06.</t>
    <phoneticPr fontId="15" type="noConversion"/>
  </si>
  <si>
    <t>합     계</t>
    <phoneticPr fontId="22" type="noConversion"/>
  </si>
  <si>
    <t>진도군</t>
    <phoneticPr fontId="9" type="noConversion"/>
  </si>
  <si>
    <t>강진군</t>
    <phoneticPr fontId="9" type="noConversion"/>
  </si>
  <si>
    <t>신대리</t>
    <phoneticPr fontId="15" type="noConversion"/>
  </si>
  <si>
    <t>2018.3.7</t>
    <phoneticPr fontId="15" type="noConversion"/>
  </si>
  <si>
    <t>2020.11.30</t>
    <phoneticPr fontId="15" type="noConversion"/>
  </si>
  <si>
    <t>옥암동</t>
    <phoneticPr fontId="15" type="noConversion"/>
  </si>
  <si>
    <t>산정동</t>
    <phoneticPr fontId="15" type="noConversion"/>
  </si>
  <si>
    <t>화순군</t>
    <phoneticPr fontId="9" type="noConversion"/>
  </si>
  <si>
    <t>임대</t>
    <phoneticPr fontId="15" type="noConversion"/>
  </si>
  <si>
    <t>담양군</t>
    <phoneticPr fontId="9" type="noConversion"/>
  </si>
  <si>
    <t>영암군</t>
    <phoneticPr fontId="15" type="noConversion"/>
  </si>
  <si>
    <t>영암군</t>
    <phoneticPr fontId="15" type="noConversion"/>
  </si>
  <si>
    <t>용당동</t>
    <phoneticPr fontId="15" type="noConversion"/>
  </si>
  <si>
    <t>순천시</t>
    <phoneticPr fontId="9" type="noConversion"/>
  </si>
  <si>
    <t>순천시</t>
    <phoneticPr fontId="9" type="noConversion"/>
  </si>
  <si>
    <t>2018.06.21.</t>
    <phoneticPr fontId="15" type="noConversion"/>
  </si>
  <si>
    <t>준공</t>
    <phoneticPr fontId="15" type="noConversion"/>
  </si>
  <si>
    <t>민간분양 주택('19. 6월)</t>
    <phoneticPr fontId="9" type="noConversion"/>
  </si>
  <si>
    <t>시군구</t>
    <phoneticPr fontId="15" type="noConversion"/>
  </si>
  <si>
    <t>읍면동</t>
    <phoneticPr fontId="15" type="noConversion"/>
  </si>
  <si>
    <t>분양
청약일</t>
    <phoneticPr fontId="15" type="noConversion"/>
  </si>
  <si>
    <t>계약
마감일</t>
    <phoneticPr fontId="15" type="noConversion"/>
  </si>
  <si>
    <t>입주예정
(준공)월</t>
    <phoneticPr fontId="15" type="noConversion"/>
  </si>
  <si>
    <t>지구명</t>
    <phoneticPr fontId="15" type="noConversion"/>
  </si>
  <si>
    <t>택지종류
(민간/공공)</t>
    <phoneticPr fontId="15" type="noConversion"/>
  </si>
  <si>
    <t>공공/민간</t>
    <phoneticPr fontId="15" type="noConversion"/>
  </si>
  <si>
    <t>공공/민간</t>
    <phoneticPr fontId="15" type="noConversion"/>
  </si>
  <si>
    <t>공공/민간</t>
    <phoneticPr fontId="15" type="noConversion"/>
  </si>
  <si>
    <t>공공/민간</t>
    <phoneticPr fontId="15" type="noConversion"/>
  </si>
  <si>
    <t>공공/민간</t>
    <phoneticPr fontId="15" type="noConversion"/>
  </si>
  <si>
    <t>시도</t>
    <phoneticPr fontId="15" type="noConversion"/>
  </si>
  <si>
    <t>74.97A</t>
    <phoneticPr fontId="15" type="noConversion"/>
  </si>
  <si>
    <t>74.97B</t>
    <phoneticPr fontId="15" type="noConversion"/>
  </si>
  <si>
    <t>84.96A</t>
    <phoneticPr fontId="15" type="noConversion"/>
  </si>
  <si>
    <t>84.99B</t>
    <phoneticPr fontId="15" type="noConversion"/>
  </si>
  <si>
    <t>95.92A</t>
    <phoneticPr fontId="15" type="noConversion"/>
  </si>
  <si>
    <t>95.95B</t>
    <phoneticPr fontId="15" type="noConversion"/>
  </si>
  <si>
    <t>84.89B</t>
    <phoneticPr fontId="15" type="noConversion"/>
  </si>
  <si>
    <t>84.99A</t>
    <phoneticPr fontId="15" type="noConversion"/>
  </si>
  <si>
    <t>84.99B</t>
    <phoneticPr fontId="15" type="noConversion"/>
  </si>
  <si>
    <t>110.42A</t>
    <phoneticPr fontId="15" type="noConversion"/>
  </si>
  <si>
    <t>110.98B</t>
    <phoneticPr fontId="15" type="noConversion"/>
  </si>
  <si>
    <t>84.94C</t>
    <phoneticPr fontId="15" type="noConversion"/>
  </si>
  <si>
    <t>84.99D</t>
    <phoneticPr fontId="15" type="noConversion"/>
  </si>
  <si>
    <t>84.92A</t>
    <phoneticPr fontId="15" type="noConversion"/>
  </si>
  <si>
    <t>69.39A</t>
    <phoneticPr fontId="15" type="noConversion"/>
  </si>
  <si>
    <t>69.39B</t>
    <phoneticPr fontId="15" type="noConversion"/>
  </si>
  <si>
    <t>84.00A</t>
    <phoneticPr fontId="15" type="noConversion"/>
  </si>
  <si>
    <t>84.00B</t>
    <phoneticPr fontId="15" type="noConversion"/>
  </si>
  <si>
    <t>당해월
('19. 6월)</t>
    <phoneticPr fontId="9" type="noConversion"/>
  </si>
  <si>
    <t>당해월
('19. 7월)</t>
    <phoneticPr fontId="9" type="noConversion"/>
  </si>
  <si>
    <t>민간분양 주택('19. 7월)</t>
    <phoneticPr fontId="9" type="noConversion"/>
  </si>
  <si>
    <t>민간분양 주택('19. 7월)</t>
    <phoneticPr fontId="15" type="noConversion"/>
  </si>
  <si>
    <t>민간분양 주택('19. 6월)</t>
    <phoneticPr fontId="15" type="noConversion"/>
  </si>
  <si>
    <t xml:space="preserve"> □ 업체별 현황 ('19. 7. 30. 현재)</t>
    <phoneticPr fontId="15" type="noConversion"/>
  </si>
  <si>
    <t>신대지구</t>
    <phoneticPr fontId="15" type="noConversion"/>
  </si>
  <si>
    <t>마동지구</t>
    <phoneticPr fontId="15" type="noConversion"/>
  </si>
  <si>
    <t>2010.3. ~</t>
    <phoneticPr fontId="15" type="noConversion"/>
  </si>
  <si>
    <t>오룡지구</t>
    <phoneticPr fontId="15" type="noConversion"/>
  </si>
  <si>
    <t>오룡지구</t>
    <phoneticPr fontId="15" type="noConversion"/>
  </si>
  <si>
    <t>-</t>
    <phoneticPr fontId="15" type="noConversion"/>
  </si>
  <si>
    <t>-</t>
    <phoneticPr fontId="15" type="noConversion"/>
  </si>
  <si>
    <t>첨단문화
복합단지</t>
    <phoneticPr fontId="15" type="noConversion"/>
  </si>
  <si>
    <t>남평지구</t>
    <phoneticPr fontId="15" type="noConversion"/>
  </si>
  <si>
    <t>남평지구</t>
    <phoneticPr fontId="15" type="noConversion"/>
  </si>
  <si>
    <t>용당지구</t>
    <phoneticPr fontId="15" type="noConversion"/>
  </si>
  <si>
    <t>용당지구</t>
    <phoneticPr fontId="15" type="noConversion"/>
  </si>
  <si>
    <t>2018.5.2. ~ 
2018.5.3</t>
    <phoneticPr fontId="15" type="noConversion"/>
  </si>
  <si>
    <t xml:space="preserve">218.9.27.~
2018.9.28.
</t>
    <phoneticPr fontId="15" type="noConversion"/>
  </si>
  <si>
    <t>삼천지구</t>
    <phoneticPr fontId="15" type="noConversion"/>
  </si>
  <si>
    <t>2016.12.06 ~ 2016.12.08</t>
    <phoneticPr fontId="15" type="noConversion"/>
  </si>
  <si>
    <t>2016.12.21.</t>
    <phoneticPr fontId="15" type="noConversion"/>
  </si>
  <si>
    <t>2018.9.30.</t>
    <phoneticPr fontId="15" type="noConversion"/>
  </si>
  <si>
    <t>준공</t>
    <phoneticPr fontId="15" type="noConversion"/>
  </si>
  <si>
    <t>연산지구</t>
    <phoneticPr fontId="15" type="noConversion"/>
  </si>
  <si>
    <t>공공/민간</t>
    <phoneticPr fontId="15" type="noConversion"/>
  </si>
  <si>
    <t>2017.12.5 ~ 2017.12.6</t>
    <phoneticPr fontId="15" type="noConversion"/>
  </si>
  <si>
    <t>2017.12.28.</t>
    <phoneticPr fontId="15" type="noConversion"/>
  </si>
  <si>
    <t>2020.05.31.</t>
    <phoneticPr fontId="15" type="noConversion"/>
  </si>
  <si>
    <t>미준공</t>
    <phoneticPr fontId="15" type="noConversion"/>
  </si>
  <si>
    <t>석현지구</t>
    <phoneticPr fontId="15" type="noConversion"/>
  </si>
  <si>
    <t>공공/민간</t>
    <phoneticPr fontId="15" type="noConversion"/>
  </si>
  <si>
    <t>2018.1.10 ~ 2018.1.11</t>
    <phoneticPr fontId="15" type="noConversion"/>
  </si>
  <si>
    <t>2018.1.31.</t>
    <phoneticPr fontId="15" type="noConversion"/>
  </si>
  <si>
    <t>2019.04.30.</t>
    <phoneticPr fontId="15" type="noConversion"/>
  </si>
  <si>
    <t>미준공</t>
    <phoneticPr fontId="15" type="noConversion"/>
  </si>
  <si>
    <t>용해지구</t>
    <phoneticPr fontId="15" type="noConversion"/>
  </si>
  <si>
    <t>2017.10.24 ~ 2017.10.26</t>
    <phoneticPr fontId="15" type="noConversion"/>
  </si>
  <si>
    <t>2019.4.30.</t>
    <phoneticPr fontId="15" type="noConversion"/>
  </si>
  <si>
    <t>백련지구</t>
    <phoneticPr fontId="15" type="noConversion"/>
  </si>
  <si>
    <t>2017.8.16 ~ 2017.8.18</t>
    <phoneticPr fontId="15" type="noConversion"/>
  </si>
  <si>
    <t>2017.9.18.</t>
    <phoneticPr fontId="15" type="noConversion"/>
  </si>
  <si>
    <t>2018.7.31.</t>
    <phoneticPr fontId="15" type="noConversion"/>
  </si>
  <si>
    <t>준공</t>
    <phoneticPr fontId="15" type="noConversion"/>
  </si>
  <si>
    <t>연산지구</t>
    <phoneticPr fontId="15" type="noConversion"/>
  </si>
  <si>
    <t>2018.10.17 ~ 2018.10.25</t>
    <phoneticPr fontId="15" type="noConversion"/>
  </si>
  <si>
    <t>2018.11.08.</t>
    <phoneticPr fontId="15" type="noConversion"/>
  </si>
  <si>
    <t>2021.4.30.</t>
    <phoneticPr fontId="15" type="noConversion"/>
  </si>
  <si>
    <t>2017.12.20 ~ 2017.12.22</t>
    <phoneticPr fontId="15" type="noConversion"/>
  </si>
  <si>
    <t>2018.1.11.</t>
    <phoneticPr fontId="15" type="noConversion"/>
  </si>
  <si>
    <t>2020.6.30.</t>
    <phoneticPr fontId="15" type="noConversion"/>
  </si>
  <si>
    <t>옥암지구</t>
    <phoneticPr fontId="15" type="noConversion"/>
  </si>
  <si>
    <t>2017.9.21 ~ 2017.9.22</t>
    <phoneticPr fontId="15" type="noConversion"/>
  </si>
  <si>
    <t>2017.10.12.</t>
    <phoneticPr fontId="15" type="noConversion"/>
  </si>
  <si>
    <t>2019.1.29.</t>
    <phoneticPr fontId="15" type="noConversion"/>
  </si>
  <si>
    <t>산정지구</t>
    <phoneticPr fontId="15" type="noConversion"/>
  </si>
  <si>
    <t>2018.9.21 ~ 2018.9.30</t>
    <phoneticPr fontId="15" type="noConversion"/>
  </si>
  <si>
    <t>2022.8.29.</t>
    <phoneticPr fontId="15" type="noConversion"/>
  </si>
  <si>
    <t>하당지구</t>
    <phoneticPr fontId="15" type="noConversion"/>
  </si>
  <si>
    <t>2018.9.11 ~ 2018.9.19</t>
    <phoneticPr fontId="15" type="noConversion"/>
  </si>
  <si>
    <t>2021.1.31.</t>
    <phoneticPr fontId="15" type="noConversion"/>
  </si>
  <si>
    <t>2021.01.31.</t>
    <phoneticPr fontId="15" type="noConversion"/>
  </si>
  <si>
    <t>2017.09.14</t>
    <phoneticPr fontId="15" type="noConversion"/>
  </si>
  <si>
    <t>2016.10.17</t>
    <phoneticPr fontId="15" type="noConversion"/>
  </si>
  <si>
    <t>2017.6.27 ~
2017.6.29</t>
    <phoneticPr fontId="15" type="noConversion"/>
  </si>
  <si>
    <t>2018.2.12.~
2018.2.14.</t>
    <phoneticPr fontId="15" type="noConversion"/>
  </si>
  <si>
    <t>2019.2.7.~
2019.2.9.</t>
    <phoneticPr fontId="15" type="noConversion"/>
  </si>
  <si>
    <t>○○○</t>
    <phoneticPr fontId="15" type="noConversion"/>
  </si>
  <si>
    <t>○○○</t>
    <phoneticPr fontId="15" type="noConversion"/>
  </si>
  <si>
    <t>○○○</t>
    <phoneticPr fontId="15" type="noConversion"/>
  </si>
  <si>
    <t>○○○</t>
    <phoneticPr fontId="15" type="noConversion"/>
  </si>
  <si>
    <t>○○○</t>
    <phoneticPr fontId="15" type="noConversion"/>
  </si>
  <si>
    <t>○○○</t>
    <phoneticPr fontId="15" type="noConversion"/>
  </si>
  <si>
    <t>○○○</t>
    <phoneticPr fontId="15" type="noConversion"/>
  </si>
  <si>
    <t>○○○</t>
    <phoneticPr fontId="15" type="noConversion"/>
  </si>
  <si>
    <t>○○○</t>
    <phoneticPr fontId="15" type="noConversion"/>
  </si>
  <si>
    <t xml:space="preserve"> ○○○</t>
    <phoneticPr fontId="15" type="noConversion"/>
  </si>
  <si>
    <t>○○○</t>
    <phoneticPr fontId="15" type="noConversion"/>
  </si>
  <si>
    <t>○○○</t>
    <phoneticPr fontId="15" type="noConversion"/>
  </si>
  <si>
    <t>○○○</t>
    <phoneticPr fontId="15" type="noConversion"/>
  </si>
  <si>
    <t>○○○</t>
    <phoneticPr fontId="15" type="noConversion"/>
  </si>
  <si>
    <t>○○○</t>
    <phoneticPr fontId="15" type="noConversion"/>
  </si>
  <si>
    <t>○○○</t>
    <phoneticPr fontId="15" type="noConversion"/>
  </si>
  <si>
    <t>○○○</t>
    <phoneticPr fontId="15" type="noConversion"/>
  </si>
  <si>
    <t>○○○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</si>
</sst>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#,##0_);[Red]\(#,##0\)"/>
    <numFmt numFmtId="179" formatCode="#,##0.0_);[Red]\(#,##0.0\)"/>
    <numFmt numFmtId="180" formatCode="0.00_);[Red]\(0.00\)"/>
    <numFmt numFmtId="181" formatCode="#,##0.00_);[Red]\(#,##0.00\)"/>
    <numFmt numFmtId="182" formatCode="0.0000_);[Red]\(0.0000\)"/>
    <numFmt numFmtId="183" formatCode="#,##0_ "/>
  </numFmts>
  <fonts count="34" x14ac:knownFonts="1">
    <font>
      <sz val="11"/>
      <color indexed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b/>
      <sz val="11"/>
      <name val="돋움"/>
      <family val="3"/>
      <charset val="129"/>
    </font>
    <font>
      <b/>
      <sz val="11"/>
      <name val="돋움"/>
      <family val="3"/>
      <charset val="129"/>
    </font>
    <font>
      <sz val="11"/>
      <color indexed="8"/>
      <name val="돋움"/>
      <family val="3"/>
      <charset val="129"/>
    </font>
    <font>
      <b/>
      <sz val="11"/>
      <color indexed="8"/>
      <name val="돋움"/>
      <family val="3"/>
      <charset val="129"/>
    </font>
    <font>
      <sz val="12"/>
      <color indexed="8"/>
      <name val="돋움"/>
      <family val="3"/>
      <charset val="129"/>
    </font>
    <font>
      <sz val="8"/>
      <name val="돋움"/>
      <family val="3"/>
      <charset val="129"/>
    </font>
    <font>
      <b/>
      <sz val="10"/>
      <name val="돋움"/>
      <family val="3"/>
      <charset val="129"/>
    </font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20"/>
      <name val="HY견고딕"/>
      <family val="1"/>
      <charset val="129"/>
    </font>
    <font>
      <b/>
      <sz val="20"/>
      <name val="맑은 고딕"/>
      <family val="3"/>
      <charset val="129"/>
      <scheme val="major"/>
    </font>
    <font>
      <sz val="11"/>
      <color indexed="9"/>
      <name val="맑은 고딕"/>
      <family val="3"/>
      <charset val="129"/>
    </font>
    <font>
      <sz val="8"/>
      <name val="맑은 고딕"/>
      <family val="3"/>
      <charset val="129"/>
    </font>
    <font>
      <sz val="11"/>
      <color rgb="FFFF0000"/>
      <name val="돋움"/>
      <family val="3"/>
      <charset val="129"/>
    </font>
    <font>
      <sz val="12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b/>
      <sz val="10"/>
      <color rgb="FFFF0000"/>
      <name val="돋움"/>
      <family val="3"/>
      <charset val="129"/>
    </font>
    <font>
      <b/>
      <sz val="11"/>
      <color theme="1"/>
      <name val="돋움"/>
      <family val="3"/>
      <charset val="129"/>
    </font>
    <font>
      <b/>
      <sz val="12"/>
      <color theme="1"/>
      <name val="돋움"/>
      <family val="3"/>
      <charset val="129"/>
    </font>
    <font>
      <sz val="20"/>
      <color theme="1"/>
      <name val="HY견고딕"/>
      <family val="1"/>
      <charset val="129"/>
    </font>
    <font>
      <sz val="12"/>
      <name val="돋움"/>
      <family val="3"/>
      <charset val="129"/>
    </font>
    <font>
      <sz val="10"/>
      <color theme="1"/>
      <name val="돋움"/>
      <family val="3"/>
      <charset val="129"/>
    </font>
    <font>
      <b/>
      <sz val="12"/>
      <name val="돋움"/>
      <family val="3"/>
      <charset val="129"/>
    </font>
    <font>
      <sz val="15"/>
      <color rgb="FFFF0000"/>
      <name val="돋움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0"/>
      </patternFill>
    </fill>
    <fill>
      <patternFill patternType="solid">
        <fgColor rgb="FFFFCC99"/>
        <bgColor indexed="0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27">
    <xf numFmtId="0" fontId="0" fillId="0" borderId="0" applyFill="0" applyAlignment="0"/>
    <xf numFmtId="41" fontId="8" fillId="0" borderId="0" applyFont="0" applyFill="0" applyAlignment="0" applyProtection="0"/>
    <xf numFmtId="41" fontId="12" fillId="0" borderId="0" applyFont="0" applyFill="0" applyAlignment="0" applyProtection="0"/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/>
    <xf numFmtId="176" fontId="10" fillId="0" borderId="0" applyFont="0" applyFill="0" applyAlignment="0" applyProtection="0"/>
    <xf numFmtId="177" fontId="13" fillId="0" borderId="0" applyFont="0" applyFill="0" applyBorder="0" applyAlignment="0" applyProtection="0"/>
    <xf numFmtId="0" fontId="8" fillId="0" borderId="0" applyFill="0" applyAlignment="0"/>
    <xf numFmtId="0" fontId="12" fillId="0" borderId="0" applyFill="0" applyAlignment="0"/>
    <xf numFmtId="0" fontId="17" fillId="0" borderId="0">
      <alignment vertical="center"/>
    </xf>
    <xf numFmtId="0" fontId="17" fillId="0" borderId="0"/>
    <xf numFmtId="0" fontId="14" fillId="0" borderId="1" applyNumberFormat="0" applyAlignment="0" applyProtection="0">
      <alignment horizontal="left" vertical="center"/>
    </xf>
    <xf numFmtId="0" fontId="14" fillId="0" borderId="2">
      <alignment horizontal="left" vertical="center"/>
    </xf>
    <xf numFmtId="0" fontId="18" fillId="0" borderId="0">
      <alignment vertical="center"/>
    </xf>
    <xf numFmtId="0" fontId="12" fillId="0" borderId="0" applyFill="0" applyAlignment="0"/>
    <xf numFmtId="9" fontId="9" fillId="0" borderId="0" applyFont="0" applyFill="0" applyAlignment="0" applyProtection="0"/>
    <xf numFmtId="41" fontId="12" fillId="0" borderId="0" applyFont="0" applyFill="0" applyAlignment="0" applyProtection="0"/>
    <xf numFmtId="41" fontId="12" fillId="0" borderId="0" applyFont="0" applyFill="0" applyAlignment="0" applyProtection="0"/>
    <xf numFmtId="0" fontId="12" fillId="0" borderId="0" applyFill="0" applyAlignment="0"/>
    <xf numFmtId="0" fontId="12" fillId="0" borderId="0" applyFill="0" applyAlignment="0"/>
    <xf numFmtId="0" fontId="12" fillId="0" borderId="0" applyFill="0" applyAlignment="0"/>
    <xf numFmtId="41" fontId="12" fillId="0" borderId="0" applyFont="0" applyFill="0" applyAlignment="0" applyProtection="0"/>
    <xf numFmtId="0" fontId="12" fillId="0" borderId="0" applyFill="0" applyAlignment="0"/>
    <xf numFmtId="41" fontId="8" fillId="0" borderId="0" applyFont="0" applyFill="0" applyAlignment="0" applyProtection="0"/>
    <xf numFmtId="0" fontId="8" fillId="0" borderId="0" applyFill="0" applyAlignment="0"/>
    <xf numFmtId="0" fontId="7" fillId="0" borderId="0">
      <alignment vertical="center"/>
    </xf>
    <xf numFmtId="0" fontId="8" fillId="0" borderId="0" applyFill="0" applyAlignment="0"/>
    <xf numFmtId="9" fontId="9" fillId="0" borderId="0" applyFont="0" applyFill="0" applyAlignment="0" applyProtection="0"/>
    <xf numFmtId="41" fontId="8" fillId="0" borderId="0" applyFont="0" applyFill="0" applyAlignment="0" applyProtection="0"/>
    <xf numFmtId="41" fontId="8" fillId="0" borderId="0" applyFont="0" applyFill="0" applyAlignment="0" applyProtection="0"/>
    <xf numFmtId="0" fontId="8" fillId="0" borderId="0" applyFill="0" applyAlignment="0"/>
    <xf numFmtId="0" fontId="8" fillId="0" borderId="0" applyFill="0" applyAlignment="0"/>
    <xf numFmtId="0" fontId="8" fillId="0" borderId="0" applyFill="0" applyAlignment="0"/>
    <xf numFmtId="41" fontId="8" fillId="0" borderId="0" applyFont="0" applyFill="0" applyAlignment="0" applyProtection="0"/>
    <xf numFmtId="0" fontId="8" fillId="0" borderId="0" applyFill="0" applyAlignment="0"/>
    <xf numFmtId="41" fontId="8" fillId="0" borderId="0" applyFont="0" applyFill="0" applyAlignment="0" applyProtection="0"/>
    <xf numFmtId="0" fontId="8" fillId="0" borderId="0" applyFill="0" applyAlignment="0"/>
    <xf numFmtId="0" fontId="6" fillId="0" borderId="0">
      <alignment vertical="center"/>
    </xf>
    <xf numFmtId="0" fontId="8" fillId="0" borderId="0" applyFill="0" applyAlignment="0"/>
    <xf numFmtId="41" fontId="8" fillId="0" borderId="0" applyFont="0" applyFill="0" applyAlignment="0" applyProtection="0"/>
    <xf numFmtId="41" fontId="8" fillId="0" borderId="0" applyFont="0" applyFill="0" applyAlignment="0" applyProtection="0"/>
    <xf numFmtId="0" fontId="8" fillId="0" borderId="0" applyFill="0" applyAlignment="0"/>
    <xf numFmtId="0" fontId="8" fillId="0" borderId="0" applyFill="0" applyAlignment="0"/>
    <xf numFmtId="0" fontId="8" fillId="0" borderId="0" applyFill="0" applyAlignment="0"/>
    <xf numFmtId="41" fontId="8" fillId="0" borderId="0" applyFont="0" applyFill="0" applyAlignment="0" applyProtection="0"/>
    <xf numFmtId="0" fontId="8" fillId="0" borderId="0" applyFill="0" applyAlignment="0"/>
    <xf numFmtId="0" fontId="6" fillId="0" borderId="0">
      <alignment vertical="center"/>
    </xf>
    <xf numFmtId="0" fontId="8" fillId="0" borderId="0" applyFill="0" applyAlignment="0"/>
    <xf numFmtId="9" fontId="9" fillId="0" borderId="0" applyFont="0" applyFill="0" applyAlignment="0" applyProtection="0"/>
    <xf numFmtId="41" fontId="8" fillId="0" borderId="0" applyFont="0" applyFill="0" applyAlignment="0" applyProtection="0"/>
    <xf numFmtId="0" fontId="8" fillId="0" borderId="0" applyFill="0" applyAlignment="0"/>
    <xf numFmtId="0" fontId="5" fillId="0" borderId="0">
      <alignment vertical="center"/>
    </xf>
    <xf numFmtId="0" fontId="8" fillId="0" borderId="0" applyFill="0" applyAlignment="0"/>
    <xf numFmtId="41" fontId="8" fillId="0" borderId="0" applyFont="0" applyFill="0" applyAlignment="0" applyProtection="0"/>
    <xf numFmtId="41" fontId="8" fillId="0" borderId="0" applyFont="0" applyFill="0" applyAlignment="0" applyProtection="0"/>
    <xf numFmtId="0" fontId="8" fillId="0" borderId="0" applyFill="0" applyAlignment="0"/>
    <xf numFmtId="0" fontId="8" fillId="0" borderId="0" applyFill="0" applyAlignment="0"/>
    <xf numFmtId="0" fontId="8" fillId="0" borderId="0" applyFill="0" applyAlignment="0"/>
    <xf numFmtId="41" fontId="8" fillId="0" borderId="0" applyFont="0" applyFill="0" applyAlignment="0" applyProtection="0"/>
    <xf numFmtId="0" fontId="8" fillId="0" borderId="0" applyFill="0" applyAlignment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8" fillId="0" borderId="0" applyFont="0" applyFill="0" applyAlignment="0" applyProtection="0"/>
    <xf numFmtId="0" fontId="8" fillId="0" borderId="0" applyFill="0" applyAlignment="0"/>
    <xf numFmtId="0" fontId="4" fillId="0" borderId="0">
      <alignment vertical="center"/>
    </xf>
    <xf numFmtId="0" fontId="8" fillId="0" borderId="0" applyFill="0" applyAlignment="0"/>
    <xf numFmtId="41" fontId="8" fillId="0" borderId="0" applyFont="0" applyFill="0" applyAlignment="0" applyProtection="0"/>
    <xf numFmtId="41" fontId="8" fillId="0" borderId="0" applyFont="0" applyFill="0" applyAlignment="0" applyProtection="0"/>
    <xf numFmtId="0" fontId="8" fillId="0" borderId="0" applyFill="0" applyAlignment="0"/>
    <xf numFmtId="0" fontId="8" fillId="0" borderId="0" applyFill="0" applyAlignment="0"/>
    <xf numFmtId="0" fontId="8" fillId="0" borderId="0" applyFill="0" applyAlignment="0"/>
    <xf numFmtId="41" fontId="8" fillId="0" borderId="0" applyFont="0" applyFill="0" applyAlignment="0" applyProtection="0"/>
    <xf numFmtId="0" fontId="8" fillId="0" borderId="0" applyFill="0" applyAlignment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0" fontId="17" fillId="0" borderId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8" fillId="0" borderId="0" applyFill="0" applyAlignment="0"/>
    <xf numFmtId="41" fontId="8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7" fillId="0" borderId="0"/>
    <xf numFmtId="0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41" fontId="17" fillId="0" borderId="0" applyFont="0" applyFill="0" applyBorder="0" applyAlignment="0" applyProtection="0"/>
    <xf numFmtId="0" fontId="8" fillId="0" borderId="0" applyFill="0" applyAlignment="0"/>
  </cellStyleXfs>
  <cellXfs count="402">
    <xf numFmtId="0" fontId="0" fillId="0" borderId="0" xfId="0" applyFill="1" applyAlignment="1"/>
    <xf numFmtId="0" fontId="16" fillId="0" borderId="0" xfId="0" applyFont="1" applyFill="1" applyAlignment="1"/>
    <xf numFmtId="0" fontId="14" fillId="0" borderId="0" xfId="0" applyFont="1" applyFill="1" applyAlignment="1"/>
    <xf numFmtId="0" fontId="17" fillId="0" borderId="0" xfId="10" applyFont="1"/>
    <xf numFmtId="0" fontId="17" fillId="0" borderId="0" xfId="10" applyFont="1" applyAlignment="1">
      <alignment vertical="top"/>
    </xf>
    <xf numFmtId="0" fontId="17" fillId="0" borderId="0" xfId="10" applyFont="1" applyFill="1" applyAlignment="1">
      <alignment vertical="center"/>
    </xf>
    <xf numFmtId="0" fontId="17" fillId="0" borderId="0" xfId="10" applyFont="1" applyAlignment="1">
      <alignment vertical="center"/>
    </xf>
    <xf numFmtId="179" fontId="17" fillId="0" borderId="0" xfId="10" applyNumberFormat="1" applyFont="1" applyAlignment="1">
      <alignment horizontal="right" vertical="center"/>
    </xf>
    <xf numFmtId="178" fontId="17" fillId="0" borderId="0" xfId="10" applyNumberFormat="1" applyFont="1" applyAlignment="1">
      <alignment horizontal="right" vertical="center"/>
    </xf>
    <xf numFmtId="49" fontId="17" fillId="0" borderId="0" xfId="10" applyNumberFormat="1" applyFont="1" applyAlignment="1">
      <alignment vertical="center"/>
    </xf>
    <xf numFmtId="0" fontId="17" fillId="0" borderId="0" xfId="10" applyFont="1"/>
    <xf numFmtId="0" fontId="24" fillId="0" borderId="0" xfId="0" applyFont="1" applyFill="1" applyAlignment="1"/>
    <xf numFmtId="0" fontId="24" fillId="0" borderId="0" xfId="0" applyNumberFormat="1" applyFont="1" applyFill="1" applyAlignment="1"/>
    <xf numFmtId="49" fontId="23" fillId="0" borderId="0" xfId="86" applyNumberFormat="1" applyFont="1" applyFill="1" applyBorder="1" applyAlignment="1">
      <alignment vertical="center" wrapText="1"/>
    </xf>
    <xf numFmtId="0" fontId="26" fillId="0" borderId="0" xfId="0" applyFont="1" applyFill="1" applyAlignment="1"/>
    <xf numFmtId="0" fontId="23" fillId="0" borderId="0" xfId="0" applyNumberFormat="1" applyFont="1" applyFill="1" applyAlignment="1">
      <alignment horizontal="right"/>
    </xf>
    <xf numFmtId="0" fontId="26" fillId="0" borderId="0" xfId="0" applyNumberFormat="1" applyFont="1" applyFill="1" applyAlignment="1"/>
    <xf numFmtId="0" fontId="25" fillId="0" borderId="0" xfId="10" applyFont="1"/>
    <xf numFmtId="0" fontId="25" fillId="0" borderId="0" xfId="89" applyFont="1"/>
    <xf numFmtId="0" fontId="25" fillId="0" borderId="0" xfId="0" applyNumberFormat="1" applyFont="1" applyFill="1" applyAlignment="1"/>
    <xf numFmtId="178" fontId="25" fillId="0" borderId="0" xfId="10" applyNumberFormat="1" applyFont="1"/>
    <xf numFmtId="0" fontId="25" fillId="0" borderId="0" xfId="10" applyFont="1" applyAlignment="1">
      <alignment vertical="top"/>
    </xf>
    <xf numFmtId="0" fontId="25" fillId="0" borderId="0" xfId="10" applyFont="1" applyFill="1" applyAlignment="1">
      <alignment vertical="center"/>
    </xf>
    <xf numFmtId="0" fontId="25" fillId="0" borderId="0" xfId="10" applyFont="1" applyAlignment="1">
      <alignment vertical="center"/>
    </xf>
    <xf numFmtId="178" fontId="25" fillId="0" borderId="0" xfId="10" applyNumberFormat="1" applyFont="1" applyAlignment="1">
      <alignment horizontal="right" vertical="center"/>
    </xf>
    <xf numFmtId="49" fontId="25" fillId="0" borderId="0" xfId="10" applyNumberFormat="1" applyFont="1" applyAlignment="1">
      <alignment vertical="center"/>
    </xf>
    <xf numFmtId="0" fontId="24" fillId="0" borderId="7" xfId="0" applyFont="1" applyFill="1" applyBorder="1" applyAlignment="1">
      <alignment horizontal="center" vertical="center"/>
    </xf>
    <xf numFmtId="41" fontId="24" fillId="0" borderId="3" xfId="87" applyNumberFormat="1" applyFont="1" applyFill="1" applyBorder="1" applyAlignment="1">
      <alignment horizontal="right" vertical="center"/>
    </xf>
    <xf numFmtId="0" fontId="25" fillId="0" borderId="7" xfId="0" applyNumberFormat="1" applyFont="1" applyFill="1" applyBorder="1" applyAlignment="1" applyProtection="1">
      <alignment horizontal="center" vertical="center"/>
    </xf>
    <xf numFmtId="41" fontId="25" fillId="0" borderId="3" xfId="0" applyNumberFormat="1" applyFont="1" applyFill="1" applyBorder="1" applyAlignment="1">
      <alignment horizontal="right" vertical="center"/>
    </xf>
    <xf numFmtId="0" fontId="28" fillId="0" borderId="3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41" fontId="25" fillId="5" borderId="7" xfId="3" applyNumberFormat="1" applyFont="1" applyFill="1" applyBorder="1" applyAlignment="1" applyProtection="1">
      <alignment horizontal="center" vertical="center"/>
    </xf>
    <xf numFmtId="0" fontId="25" fillId="0" borderId="3" xfId="86" applyFont="1" applyFill="1" applyBorder="1" applyAlignment="1">
      <alignment horizontal="center" vertical="center"/>
    </xf>
    <xf numFmtId="0" fontId="25" fillId="0" borderId="3" xfId="86" applyFont="1" applyFill="1" applyBorder="1" applyAlignment="1">
      <alignment horizontal="center" vertical="center" wrapText="1"/>
    </xf>
    <xf numFmtId="41" fontId="27" fillId="5" borderId="3" xfId="0" applyNumberFormat="1" applyFont="1" applyFill="1" applyBorder="1" applyAlignment="1">
      <alignment horizontal="right" vertical="center"/>
    </xf>
    <xf numFmtId="183" fontId="24" fillId="0" borderId="3" xfId="0" applyNumberFormat="1" applyFont="1" applyFill="1" applyBorder="1" applyAlignment="1">
      <alignment horizontal="right" vertical="center"/>
    </xf>
    <xf numFmtId="41" fontId="24" fillId="0" borderId="3" xfId="87" applyFont="1" applyFill="1" applyBorder="1" applyAlignment="1">
      <alignment horizontal="right" vertical="center"/>
    </xf>
    <xf numFmtId="183" fontId="25" fillId="5" borderId="3" xfId="0" applyNumberFormat="1" applyFont="1" applyFill="1" applyBorder="1" applyAlignment="1">
      <alignment horizontal="right" vertical="center"/>
    </xf>
    <xf numFmtId="41" fontId="28" fillId="5" borderId="3" xfId="0" applyNumberFormat="1" applyFont="1" applyFill="1" applyBorder="1" applyAlignment="1">
      <alignment horizontal="right" vertical="center"/>
    </xf>
    <xf numFmtId="0" fontId="24" fillId="0" borderId="7" xfId="0" applyFont="1" applyFill="1" applyBorder="1" applyAlignment="1">
      <alignment horizontal="right" vertical="center"/>
    </xf>
    <xf numFmtId="178" fontId="27" fillId="0" borderId="20" xfId="86" applyNumberFormat="1" applyFont="1" applyFill="1" applyBorder="1" applyAlignment="1">
      <alignment horizontal="right" vertical="center"/>
    </xf>
    <xf numFmtId="178" fontId="27" fillId="5" borderId="20" xfId="86" applyNumberFormat="1" applyFont="1" applyFill="1" applyBorder="1" applyAlignment="1">
      <alignment horizontal="right" vertical="center"/>
    </xf>
    <xf numFmtId="178" fontId="25" fillId="0" borderId="20" xfId="86" applyNumberFormat="1" applyFont="1" applyFill="1" applyBorder="1" applyAlignment="1">
      <alignment horizontal="right" vertical="center"/>
    </xf>
    <xf numFmtId="41" fontId="25" fillId="0" borderId="20" xfId="81" applyFont="1" applyBorder="1" applyAlignment="1">
      <alignment vertical="center"/>
    </xf>
    <xf numFmtId="178" fontId="25" fillId="0" borderId="20" xfId="86" applyNumberFormat="1" applyFont="1" applyFill="1" applyBorder="1" applyAlignment="1">
      <alignment vertical="center"/>
    </xf>
    <xf numFmtId="0" fontId="28" fillId="0" borderId="7" xfId="0" applyFont="1" applyFill="1" applyBorder="1" applyAlignment="1">
      <alignment horizontal="right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right" vertical="center"/>
    </xf>
    <xf numFmtId="41" fontId="30" fillId="0" borderId="3" xfId="87" applyNumberFormat="1" applyFont="1" applyFill="1" applyBorder="1" applyAlignment="1">
      <alignment horizontal="right" vertical="center"/>
    </xf>
    <xf numFmtId="183" fontId="30" fillId="0" borderId="3" xfId="0" applyNumberFormat="1" applyFont="1" applyFill="1" applyBorder="1" applyAlignment="1">
      <alignment horizontal="right" vertical="center"/>
    </xf>
    <xf numFmtId="178" fontId="25" fillId="0" borderId="20" xfId="10" applyNumberFormat="1" applyFont="1" applyBorder="1" applyAlignment="1">
      <alignment horizontal="right" vertical="center"/>
    </xf>
    <xf numFmtId="0" fontId="25" fillId="0" borderId="20" xfId="10" applyFont="1" applyFill="1" applyBorder="1" applyAlignment="1">
      <alignment horizontal="right" vertical="center"/>
    </xf>
    <xf numFmtId="178" fontId="17" fillId="0" borderId="20" xfId="86" applyNumberFormat="1" applyFont="1" applyFill="1" applyBorder="1" applyAlignment="1">
      <alignment horizontal="right" vertical="center" wrapText="1"/>
    </xf>
    <xf numFmtId="0" fontId="17" fillId="0" borderId="3" xfId="86" applyFont="1" applyFill="1" applyBorder="1" applyAlignment="1">
      <alignment horizontal="center" vertical="center" wrapText="1"/>
    </xf>
    <xf numFmtId="0" fontId="25" fillId="0" borderId="3" xfId="0" applyFont="1" applyFill="1" applyBorder="1" applyAlignment="1" applyProtection="1">
      <alignment horizontal="center" vertical="center"/>
    </xf>
    <xf numFmtId="0" fontId="24" fillId="0" borderId="3" xfId="0" applyNumberFormat="1" applyFont="1" applyFill="1" applyBorder="1" applyAlignment="1">
      <alignment horizontal="center" vertical="center"/>
    </xf>
    <xf numFmtId="0" fontId="24" fillId="0" borderId="3" xfId="0" applyNumberFormat="1" applyFont="1" applyFill="1" applyBorder="1" applyAlignment="1">
      <alignment horizontal="right" vertical="center"/>
    </xf>
    <xf numFmtId="0" fontId="25" fillId="0" borderId="10" xfId="0" applyFont="1" applyBorder="1" applyAlignment="1">
      <alignment horizontal="center" vertical="center"/>
    </xf>
    <xf numFmtId="0" fontId="25" fillId="0" borderId="22" xfId="0" applyFont="1" applyFill="1" applyBorder="1" applyAlignment="1" applyProtection="1">
      <alignment horizontal="right" vertical="center"/>
    </xf>
    <xf numFmtId="0" fontId="25" fillId="5" borderId="10" xfId="0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right" vertical="center"/>
    </xf>
    <xf numFmtId="41" fontId="25" fillId="5" borderId="3" xfId="0" applyNumberFormat="1" applyFont="1" applyFill="1" applyBorder="1" applyAlignment="1">
      <alignment vertical="center"/>
    </xf>
    <xf numFmtId="41" fontId="24" fillId="5" borderId="3" xfId="0" applyNumberFormat="1" applyFont="1" applyFill="1" applyBorder="1" applyAlignment="1">
      <alignment vertical="center"/>
    </xf>
    <xf numFmtId="0" fontId="30" fillId="0" borderId="7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20" xfId="124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right" vertical="center"/>
    </xf>
    <xf numFmtId="183" fontId="30" fillId="0" borderId="20" xfId="0" applyNumberFormat="1" applyFont="1" applyFill="1" applyBorder="1" applyAlignment="1">
      <alignment horizontal="right" vertical="center"/>
    </xf>
    <xf numFmtId="183" fontId="14" fillId="0" borderId="0" xfId="0" applyNumberFormat="1" applyFont="1" applyFill="1" applyAlignment="1"/>
    <xf numFmtId="41" fontId="25" fillId="0" borderId="23" xfId="81" applyFont="1" applyBorder="1" applyAlignment="1">
      <alignment vertical="center"/>
    </xf>
    <xf numFmtId="178" fontId="25" fillId="2" borderId="24" xfId="86" applyNumberFormat="1" applyFont="1" applyFill="1" applyBorder="1" applyAlignment="1">
      <alignment horizontal="center" vertical="center" wrapText="1"/>
    </xf>
    <xf numFmtId="178" fontId="25" fillId="2" borderId="25" xfId="86" applyNumberFormat="1" applyFont="1" applyFill="1" applyBorder="1" applyAlignment="1">
      <alignment horizontal="center" vertical="center" wrapText="1"/>
    </xf>
    <xf numFmtId="178" fontId="9" fillId="0" borderId="26" xfId="86" applyNumberFormat="1" applyFont="1" applyFill="1" applyBorder="1" applyAlignment="1">
      <alignment horizontal="right" vertical="center"/>
    </xf>
    <xf numFmtId="178" fontId="9" fillId="5" borderId="26" xfId="86" applyNumberFormat="1" applyFont="1" applyFill="1" applyBorder="1" applyAlignment="1">
      <alignment horizontal="right" vertical="center"/>
    </xf>
    <xf numFmtId="178" fontId="17" fillId="0" borderId="26" xfId="86" applyNumberFormat="1" applyFont="1" applyFill="1" applyBorder="1" applyAlignment="1">
      <alignment horizontal="right" vertical="center"/>
    </xf>
    <xf numFmtId="41" fontId="25" fillId="0" borderId="26" xfId="81" applyFont="1" applyBorder="1" applyAlignment="1">
      <alignment vertical="center"/>
    </xf>
    <xf numFmtId="41" fontId="25" fillId="0" borderId="26" xfId="81" applyFont="1" applyBorder="1" applyAlignment="1">
      <alignment horizontal="right" vertical="center"/>
    </xf>
    <xf numFmtId="178" fontId="25" fillId="5" borderId="26" xfId="86" applyNumberFormat="1" applyFont="1" applyFill="1" applyBorder="1" applyAlignment="1">
      <alignment horizontal="right" vertical="center"/>
    </xf>
    <xf numFmtId="178" fontId="25" fillId="0" borderId="26" xfId="86" applyNumberFormat="1" applyFont="1" applyFill="1" applyBorder="1" applyAlignment="1">
      <alignment horizontal="right" vertical="center"/>
    </xf>
    <xf numFmtId="178" fontId="25" fillId="5" borderId="26" xfId="10" applyNumberFormat="1" applyFont="1" applyFill="1" applyBorder="1" applyAlignment="1">
      <alignment horizontal="right" vertical="center"/>
    </xf>
    <xf numFmtId="0" fontId="25" fillId="0" borderId="26" xfId="124" applyFont="1" applyBorder="1" applyAlignment="1">
      <alignment vertical="center"/>
    </xf>
    <xf numFmtId="178" fontId="25" fillId="0" borderId="26" xfId="86" applyNumberFormat="1" applyFont="1" applyFill="1" applyBorder="1" applyAlignment="1">
      <alignment vertical="center"/>
    </xf>
    <xf numFmtId="178" fontId="27" fillId="5" borderId="26" xfId="86" applyNumberFormat="1" applyFont="1" applyFill="1" applyBorder="1" applyAlignment="1">
      <alignment horizontal="right" vertical="center"/>
    </xf>
    <xf numFmtId="0" fontId="27" fillId="7" borderId="3" xfId="10" applyFont="1" applyFill="1" applyBorder="1" applyAlignment="1">
      <alignment horizontal="center" vertical="center"/>
    </xf>
    <xf numFmtId="0" fontId="25" fillId="7" borderId="3" xfId="86" applyFont="1" applyFill="1" applyBorder="1" applyAlignment="1">
      <alignment vertical="center" wrapText="1"/>
    </xf>
    <xf numFmtId="0" fontId="25" fillId="7" borderId="3" xfId="86" applyFont="1" applyFill="1" applyBorder="1" applyAlignment="1">
      <alignment horizontal="center" vertical="center" wrapText="1"/>
    </xf>
    <xf numFmtId="178" fontId="27" fillId="7" borderId="20" xfId="86" applyNumberFormat="1" applyFont="1" applyFill="1" applyBorder="1" applyAlignment="1">
      <alignment horizontal="right" vertical="center"/>
    </xf>
    <xf numFmtId="178" fontId="9" fillId="7" borderId="26" xfId="86" applyNumberFormat="1" applyFont="1" applyFill="1" applyBorder="1" applyAlignment="1">
      <alignment horizontal="right" vertical="center"/>
    </xf>
    <xf numFmtId="0" fontId="9" fillId="7" borderId="3" xfId="86" applyFont="1" applyFill="1" applyBorder="1" applyAlignment="1">
      <alignment horizontal="center" vertical="center" wrapText="1"/>
    </xf>
    <xf numFmtId="0" fontId="17" fillId="7" borderId="3" xfId="86" applyFont="1" applyFill="1" applyBorder="1" applyAlignment="1">
      <alignment horizontal="center" vertical="center" wrapText="1"/>
    </xf>
    <xf numFmtId="0" fontId="17" fillId="7" borderId="3" xfId="86" applyFont="1" applyFill="1" applyBorder="1" applyAlignment="1">
      <alignment vertical="center" wrapText="1"/>
    </xf>
    <xf numFmtId="178" fontId="9" fillId="7" borderId="20" xfId="86" applyNumberFormat="1" applyFont="1" applyFill="1" applyBorder="1" applyAlignment="1">
      <alignment horizontal="right" vertical="center" wrapText="1"/>
    </xf>
    <xf numFmtId="0" fontId="27" fillId="7" borderId="3" xfId="0" applyFont="1" applyFill="1" applyBorder="1" applyAlignment="1">
      <alignment horizontal="center" vertical="center"/>
    </xf>
    <xf numFmtId="0" fontId="27" fillId="7" borderId="3" xfId="0" applyFont="1" applyFill="1" applyBorder="1" applyAlignment="1">
      <alignment vertical="center"/>
    </xf>
    <xf numFmtId="41" fontId="27" fillId="7" borderId="20" xfId="81" applyFont="1" applyFill="1" applyBorder="1" applyAlignment="1">
      <alignment vertical="center"/>
    </xf>
    <xf numFmtId="178" fontId="27" fillId="7" borderId="26" xfId="86" applyNumberFormat="1" applyFont="1" applyFill="1" applyBorder="1" applyAlignment="1">
      <alignment horizontal="right" vertical="center"/>
    </xf>
    <xf numFmtId="178" fontId="27" fillId="7" borderId="23" xfId="86" applyNumberFormat="1" applyFont="1" applyFill="1" applyBorder="1" applyAlignment="1">
      <alignment horizontal="right" vertical="center"/>
    </xf>
    <xf numFmtId="0" fontId="27" fillId="7" borderId="3" xfId="89" applyFont="1" applyFill="1" applyBorder="1" applyAlignment="1">
      <alignment horizontal="center" vertical="center"/>
    </xf>
    <xf numFmtId="0" fontId="27" fillId="7" borderId="3" xfId="89" applyFont="1" applyFill="1" applyBorder="1" applyAlignment="1">
      <alignment vertical="center"/>
    </xf>
    <xf numFmtId="0" fontId="27" fillId="7" borderId="3" xfId="10" applyFont="1" applyFill="1" applyBorder="1" applyAlignment="1">
      <alignment vertical="center"/>
    </xf>
    <xf numFmtId="0" fontId="1" fillId="7" borderId="3" xfId="124" applyFont="1" applyFill="1" applyBorder="1" applyAlignment="1">
      <alignment horizontal="center" vertical="center"/>
    </xf>
    <xf numFmtId="0" fontId="25" fillId="7" borderId="20" xfId="124" applyFont="1" applyFill="1" applyBorder="1" applyAlignment="1">
      <alignment vertical="center"/>
    </xf>
    <xf numFmtId="0" fontId="27" fillId="7" borderId="26" xfId="124" applyFont="1" applyFill="1" applyBorder="1" applyAlignment="1">
      <alignment vertical="center"/>
    </xf>
    <xf numFmtId="182" fontId="27" fillId="7" borderId="3" xfId="89" applyNumberFormat="1" applyFont="1" applyFill="1" applyBorder="1" applyAlignment="1">
      <alignment horizontal="center" vertical="center"/>
    </xf>
    <xf numFmtId="182" fontId="27" fillId="7" borderId="3" xfId="89" applyNumberFormat="1" applyFont="1" applyFill="1" applyBorder="1" applyAlignment="1">
      <alignment vertical="center"/>
    </xf>
    <xf numFmtId="180" fontId="27" fillId="7" borderId="3" xfId="89" applyNumberFormat="1" applyFont="1" applyFill="1" applyBorder="1" applyAlignment="1">
      <alignment horizontal="center" vertical="center"/>
    </xf>
    <xf numFmtId="180" fontId="27" fillId="7" borderId="3" xfId="89" applyNumberFormat="1" applyFont="1" applyFill="1" applyBorder="1" applyAlignment="1">
      <alignment vertical="center"/>
    </xf>
    <xf numFmtId="180" fontId="27" fillId="7" borderId="9" xfId="89" applyNumberFormat="1" applyFont="1" applyFill="1" applyBorder="1" applyAlignment="1">
      <alignment horizontal="center" vertical="center"/>
    </xf>
    <xf numFmtId="180" fontId="27" fillId="7" borderId="9" xfId="89" applyNumberFormat="1" applyFont="1" applyFill="1" applyBorder="1" applyAlignment="1">
      <alignment vertical="center"/>
    </xf>
    <xf numFmtId="178" fontId="28" fillId="8" borderId="20" xfId="86" applyNumberFormat="1" applyFont="1" applyFill="1" applyBorder="1" applyAlignment="1">
      <alignment horizontal="right" vertical="center"/>
    </xf>
    <xf numFmtId="178" fontId="28" fillId="8" borderId="26" xfId="86" applyNumberFormat="1" applyFont="1" applyFill="1" applyBorder="1" applyAlignment="1">
      <alignment horizontal="right" vertical="center"/>
    </xf>
    <xf numFmtId="49" fontId="25" fillId="8" borderId="21" xfId="86" applyNumberFormat="1" applyFont="1" applyFill="1" applyBorder="1" applyAlignment="1">
      <alignment horizontal="center" vertical="center"/>
    </xf>
    <xf numFmtId="49" fontId="25" fillId="8" borderId="3" xfId="86" applyNumberFormat="1" applyFont="1" applyFill="1" applyBorder="1" applyAlignment="1">
      <alignment horizontal="center" vertical="center"/>
    </xf>
    <xf numFmtId="49" fontId="25" fillId="8" borderId="20" xfId="86" applyNumberFormat="1" applyFont="1" applyFill="1" applyBorder="1" applyAlignment="1">
      <alignment horizontal="center" vertical="center"/>
    </xf>
    <xf numFmtId="49" fontId="25" fillId="8" borderId="30" xfId="86" applyNumberFormat="1" applyFont="1" applyFill="1" applyBorder="1" applyAlignment="1">
      <alignment horizontal="center" vertical="center"/>
    </xf>
    <xf numFmtId="178" fontId="27" fillId="8" borderId="17" xfId="10" applyNumberFormat="1" applyFont="1" applyFill="1" applyBorder="1" applyAlignment="1">
      <alignment horizontal="right" vertical="center"/>
    </xf>
    <xf numFmtId="178" fontId="27" fillId="8" borderId="20" xfId="10" applyNumberFormat="1" applyFont="1" applyFill="1" applyBorder="1" applyAlignment="1">
      <alignment horizontal="right" vertical="center"/>
    </xf>
    <xf numFmtId="178" fontId="27" fillId="8" borderId="26" xfId="10" applyNumberFormat="1" applyFont="1" applyFill="1" applyBorder="1" applyAlignment="1">
      <alignment horizontal="right" vertical="center"/>
    </xf>
    <xf numFmtId="49" fontId="27" fillId="8" borderId="19" xfId="10" applyNumberFormat="1" applyFont="1" applyFill="1" applyBorder="1" applyAlignment="1">
      <alignment vertical="center"/>
    </xf>
    <xf numFmtId="49" fontId="27" fillId="8" borderId="3" xfId="10" applyNumberFormat="1" applyFont="1" applyFill="1" applyBorder="1" applyAlignment="1">
      <alignment vertical="center"/>
    </xf>
    <xf numFmtId="49" fontId="27" fillId="8" borderId="20" xfId="10" applyNumberFormat="1" applyFont="1" applyFill="1" applyBorder="1" applyAlignment="1">
      <alignment vertical="center"/>
    </xf>
    <xf numFmtId="49" fontId="27" fillId="8" borderId="30" xfId="10" applyNumberFormat="1" applyFont="1" applyFill="1" applyBorder="1" applyAlignment="1">
      <alignment vertical="center"/>
    </xf>
    <xf numFmtId="178" fontId="27" fillId="8" borderId="20" xfId="90" applyNumberFormat="1" applyFont="1" applyFill="1" applyBorder="1">
      <alignment vertical="center"/>
    </xf>
    <xf numFmtId="178" fontId="27" fillId="8" borderId="26" xfId="90" applyNumberFormat="1" applyFont="1" applyFill="1" applyBorder="1">
      <alignment vertical="center"/>
    </xf>
    <xf numFmtId="0" fontId="25" fillId="8" borderId="21" xfId="90" applyFont="1" applyFill="1" applyBorder="1" applyAlignment="1">
      <alignment horizontal="center" vertical="center"/>
    </xf>
    <xf numFmtId="0" fontId="25" fillId="8" borderId="3" xfId="0" applyFont="1" applyFill="1" applyBorder="1" applyAlignment="1">
      <alignment vertical="center"/>
    </xf>
    <xf numFmtId="0" fontId="25" fillId="8" borderId="20" xfId="0" applyFont="1" applyFill="1" applyBorder="1" applyAlignment="1">
      <alignment vertical="center"/>
    </xf>
    <xf numFmtId="0" fontId="25" fillId="8" borderId="30" xfId="0" applyFont="1" applyFill="1" applyBorder="1" applyAlignment="1">
      <alignment vertical="center"/>
    </xf>
    <xf numFmtId="178" fontId="27" fillId="8" borderId="20" xfId="86" applyNumberFormat="1" applyFont="1" applyFill="1" applyBorder="1" applyAlignment="1">
      <alignment horizontal="right" vertical="center"/>
    </xf>
    <xf numFmtId="178" fontId="27" fillId="8" borderId="26" xfId="86" applyNumberFormat="1" applyFont="1" applyFill="1" applyBorder="1" applyAlignment="1">
      <alignment horizontal="right" vertical="center"/>
    </xf>
    <xf numFmtId="49" fontId="25" fillId="8" borderId="21" xfId="86" applyNumberFormat="1" applyFont="1" applyFill="1" applyBorder="1" applyAlignment="1">
      <alignment horizontal="center" vertical="center" wrapText="1"/>
    </xf>
    <xf numFmtId="49" fontId="25" fillId="8" borderId="3" xfId="86" applyNumberFormat="1" applyFont="1" applyFill="1" applyBorder="1" applyAlignment="1">
      <alignment horizontal="center" vertical="center" wrapText="1"/>
    </xf>
    <xf numFmtId="49" fontId="25" fillId="8" borderId="20" xfId="86" applyNumberFormat="1" applyFont="1" applyFill="1" applyBorder="1" applyAlignment="1">
      <alignment horizontal="center" vertical="center" wrapText="1"/>
    </xf>
    <xf numFmtId="49" fontId="25" fillId="8" borderId="30" xfId="86" applyNumberFormat="1" applyFont="1" applyFill="1" applyBorder="1" applyAlignment="1">
      <alignment horizontal="center" vertical="center" wrapText="1"/>
    </xf>
    <xf numFmtId="49" fontId="27" fillId="8" borderId="21" xfId="10" applyNumberFormat="1" applyFont="1" applyFill="1" applyBorder="1" applyAlignment="1">
      <alignment vertical="center"/>
    </xf>
    <xf numFmtId="0" fontId="25" fillId="8" borderId="13" xfId="90" applyFont="1" applyFill="1" applyBorder="1" applyAlignment="1">
      <alignment horizontal="center" vertical="center"/>
    </xf>
    <xf numFmtId="0" fontId="25" fillId="8" borderId="10" xfId="0" applyFont="1" applyFill="1" applyBorder="1" applyAlignment="1">
      <alignment vertical="center"/>
    </xf>
    <xf numFmtId="0" fontId="25" fillId="8" borderId="11" xfId="0" applyFont="1" applyFill="1" applyBorder="1" applyAlignment="1">
      <alignment vertical="center"/>
    </xf>
    <xf numFmtId="0" fontId="25" fillId="8" borderId="31" xfId="0" applyFont="1" applyFill="1" applyBorder="1" applyAlignment="1">
      <alignment vertical="center"/>
    </xf>
    <xf numFmtId="49" fontId="25" fillId="8" borderId="21" xfId="10" applyNumberFormat="1" applyFont="1" applyFill="1" applyBorder="1" applyAlignment="1">
      <alignment vertical="center"/>
    </xf>
    <xf numFmtId="49" fontId="25" fillId="8" borderId="3" xfId="10" applyNumberFormat="1" applyFont="1" applyFill="1" applyBorder="1" applyAlignment="1">
      <alignment vertical="center"/>
    </xf>
    <xf numFmtId="49" fontId="25" fillId="8" borderId="20" xfId="10" applyNumberFormat="1" applyFont="1" applyFill="1" applyBorder="1" applyAlignment="1">
      <alignment vertical="center"/>
    </xf>
    <xf numFmtId="49" fontId="25" fillId="8" borderId="30" xfId="10" applyNumberFormat="1" applyFont="1" applyFill="1" applyBorder="1" applyAlignment="1">
      <alignment vertical="center"/>
    </xf>
    <xf numFmtId="178" fontId="27" fillId="8" borderId="27" xfId="90" applyNumberFormat="1" applyFont="1" applyFill="1" applyBorder="1">
      <alignment vertical="center"/>
    </xf>
    <xf numFmtId="181" fontId="25" fillId="2" borderId="5" xfId="86" applyNumberFormat="1" applyFont="1" applyFill="1" applyBorder="1" applyAlignment="1">
      <alignment horizontal="center" vertical="center"/>
    </xf>
    <xf numFmtId="181" fontId="25" fillId="7" borderId="3" xfId="86" applyNumberFormat="1" applyFont="1" applyFill="1" applyBorder="1" applyAlignment="1">
      <alignment horizontal="center" vertical="center" wrapText="1"/>
    </xf>
    <xf numFmtId="181" fontId="17" fillId="7" borderId="3" xfId="86" applyNumberFormat="1" applyFont="1" applyFill="1" applyBorder="1" applyAlignment="1">
      <alignment horizontal="center" vertical="center" wrapText="1"/>
    </xf>
    <xf numFmtId="181" fontId="17" fillId="7" borderId="3" xfId="86" applyNumberFormat="1" applyFont="1" applyFill="1" applyBorder="1" applyAlignment="1">
      <alignment horizontal="right" vertical="center" wrapText="1"/>
    </xf>
    <xf numFmtId="181" fontId="27" fillId="7" borderId="3" xfId="0" applyNumberFormat="1" applyFont="1" applyFill="1" applyBorder="1" applyAlignment="1">
      <alignment vertical="center"/>
    </xf>
    <xf numFmtId="181" fontId="27" fillId="7" borderId="20" xfId="0" applyNumberFormat="1" applyFont="1" applyFill="1" applyBorder="1" applyAlignment="1">
      <alignment vertical="center"/>
    </xf>
    <xf numFmtId="181" fontId="27" fillId="7" borderId="3" xfId="89" applyNumberFormat="1" applyFont="1" applyFill="1" applyBorder="1" applyAlignment="1">
      <alignment vertical="center"/>
    </xf>
    <xf numFmtId="181" fontId="27" fillId="7" borderId="3" xfId="10" applyNumberFormat="1" applyFont="1" applyFill="1" applyBorder="1" applyAlignment="1">
      <alignment vertical="center"/>
    </xf>
    <xf numFmtId="181" fontId="25" fillId="7" borderId="3" xfId="124" applyNumberFormat="1" applyFont="1" applyFill="1" applyBorder="1" applyAlignment="1">
      <alignment horizontal="center" vertical="center"/>
    </xf>
    <xf numFmtId="181" fontId="27" fillId="7" borderId="3" xfId="89" applyNumberFormat="1" applyFont="1" applyFill="1" applyBorder="1" applyAlignment="1">
      <alignment horizontal="center" vertical="center"/>
    </xf>
    <xf numFmtId="181" fontId="27" fillId="7" borderId="9" xfId="89" applyNumberFormat="1" applyFont="1" applyFill="1" applyBorder="1" applyAlignment="1">
      <alignment vertical="center"/>
    </xf>
    <xf numFmtId="181" fontId="25" fillId="5" borderId="3" xfId="86" applyNumberFormat="1" applyFont="1" applyFill="1" applyBorder="1" applyAlignment="1">
      <alignment horizontal="center" vertical="center" wrapText="1"/>
    </xf>
    <xf numFmtId="181" fontId="25" fillId="0" borderId="0" xfId="10" applyNumberFormat="1" applyFont="1" applyAlignment="1">
      <alignment horizontal="right" vertical="center"/>
    </xf>
    <xf numFmtId="181" fontId="17" fillId="0" borderId="0" xfId="10" applyNumberFormat="1" applyFont="1" applyAlignment="1">
      <alignment horizontal="right" vertical="center"/>
    </xf>
    <xf numFmtId="181" fontId="25" fillId="5" borderId="3" xfId="86" applyNumberFormat="1" applyFont="1" applyFill="1" applyBorder="1" applyAlignment="1">
      <alignment horizontal="center" vertical="center"/>
    </xf>
    <xf numFmtId="181" fontId="25" fillId="5" borderId="3" xfId="86" applyNumberFormat="1" applyFont="1" applyFill="1" applyBorder="1" applyAlignment="1">
      <alignment horizontal="left" vertical="center" indent="2"/>
    </xf>
    <xf numFmtId="181" fontId="25" fillId="5" borderId="3" xfId="86" applyNumberFormat="1" applyFont="1" applyFill="1" applyBorder="1" applyAlignment="1">
      <alignment horizontal="left" vertical="center" wrapText="1" indent="2"/>
    </xf>
    <xf numFmtId="181" fontId="25" fillId="0" borderId="3" xfId="86" applyNumberFormat="1" applyFont="1" applyFill="1" applyBorder="1" applyAlignment="1">
      <alignment horizontal="center" vertical="center"/>
    </xf>
    <xf numFmtId="181" fontId="27" fillId="7" borderId="3" xfId="10" applyNumberFormat="1" applyFont="1" applyFill="1" applyBorder="1" applyAlignment="1">
      <alignment horizontal="center" vertical="center"/>
    </xf>
    <xf numFmtId="181" fontId="25" fillId="0" borderId="3" xfId="86" applyNumberFormat="1" applyFont="1" applyFill="1" applyBorder="1" applyAlignment="1">
      <alignment horizontal="center" vertical="center" wrapText="1"/>
    </xf>
    <xf numFmtId="181" fontId="25" fillId="0" borderId="3" xfId="124" applyNumberFormat="1" applyFont="1" applyBorder="1" applyAlignment="1">
      <alignment horizontal="center" vertical="center"/>
    </xf>
    <xf numFmtId="181" fontId="25" fillId="0" borderId="3" xfId="0" applyNumberFormat="1" applyFont="1" applyBorder="1" applyAlignment="1">
      <alignment horizontal="center" vertical="center"/>
    </xf>
    <xf numFmtId="181" fontId="25" fillId="5" borderId="20" xfId="86" applyNumberFormat="1" applyFont="1" applyFill="1" applyBorder="1" applyAlignment="1">
      <alignment horizontal="center" vertical="center"/>
    </xf>
    <xf numFmtId="181" fontId="17" fillId="0" borderId="3" xfId="86" applyNumberFormat="1" applyFont="1" applyFill="1" applyBorder="1" applyAlignment="1">
      <alignment horizontal="center" vertical="center" wrapText="1"/>
    </xf>
    <xf numFmtId="181" fontId="25" fillId="0" borderId="3" xfId="86" applyNumberFormat="1" applyFont="1" applyFill="1" applyBorder="1" applyAlignment="1">
      <alignment horizontal="left" vertical="center" indent="1"/>
    </xf>
    <xf numFmtId="0" fontId="17" fillId="0" borderId="0" xfId="0" applyFont="1" applyFill="1" applyAlignment="1"/>
    <xf numFmtId="41" fontId="27" fillId="7" borderId="3" xfId="0" applyNumberFormat="1" applyFont="1" applyFill="1" applyBorder="1" applyAlignment="1">
      <alignment horizontal="right" vertical="center"/>
    </xf>
    <xf numFmtId="183" fontId="32" fillId="7" borderId="3" xfId="0" applyNumberFormat="1" applyFont="1" applyFill="1" applyBorder="1" applyAlignment="1">
      <alignment horizontal="right" vertical="center"/>
    </xf>
    <xf numFmtId="41" fontId="28" fillId="7" borderId="3" xfId="0" applyNumberFormat="1" applyFont="1" applyFill="1" applyBorder="1" applyAlignment="1">
      <alignment horizontal="right" vertical="center"/>
    </xf>
    <xf numFmtId="41" fontId="24" fillId="7" borderId="3" xfId="0" applyNumberFormat="1" applyFont="1" applyFill="1" applyBorder="1" applyAlignment="1">
      <alignment horizontal="right" vertical="center"/>
    </xf>
    <xf numFmtId="41" fontId="24" fillId="7" borderId="10" xfId="0" applyNumberFormat="1" applyFont="1" applyFill="1" applyBorder="1" applyAlignment="1">
      <alignment horizontal="right" vertical="center"/>
    </xf>
    <xf numFmtId="0" fontId="14" fillId="7" borderId="3" xfId="0" applyFont="1" applyFill="1" applyBorder="1" applyAlignment="1">
      <alignment horizontal="right" vertical="center"/>
    </xf>
    <xf numFmtId="41" fontId="27" fillId="9" borderId="3" xfId="0" applyNumberFormat="1" applyFont="1" applyFill="1" applyBorder="1" applyAlignment="1">
      <alignment horizontal="right" vertical="center"/>
    </xf>
    <xf numFmtId="183" fontId="30" fillId="9" borderId="3" xfId="0" applyNumberFormat="1" applyFont="1" applyFill="1" applyBorder="1" applyAlignment="1">
      <alignment vertical="center"/>
    </xf>
    <xf numFmtId="41" fontId="28" fillId="9" borderId="3" xfId="0" applyNumberFormat="1" applyFont="1" applyFill="1" applyBorder="1" applyAlignment="1">
      <alignment horizontal="right" vertical="center"/>
    </xf>
    <xf numFmtId="183" fontId="24" fillId="9" borderId="3" xfId="0" applyNumberFormat="1" applyFont="1" applyFill="1" applyBorder="1" applyAlignment="1">
      <alignment vertical="center"/>
    </xf>
    <xf numFmtId="183" fontId="25" fillId="9" borderId="3" xfId="0" applyNumberFormat="1" applyFont="1" applyFill="1" applyBorder="1" applyAlignment="1">
      <alignment horizontal="right" vertical="center"/>
    </xf>
    <xf numFmtId="183" fontId="30" fillId="9" borderId="21" xfId="0" applyNumberFormat="1" applyFont="1" applyFill="1" applyBorder="1" applyAlignment="1">
      <alignment vertical="center"/>
    </xf>
    <xf numFmtId="0" fontId="14" fillId="9" borderId="3" xfId="0" applyFont="1" applyFill="1" applyBorder="1" applyAlignment="1">
      <alignment horizontal="right" vertical="center"/>
    </xf>
    <xf numFmtId="178" fontId="17" fillId="5" borderId="26" xfId="86" applyNumberFormat="1" applyFont="1" applyFill="1" applyBorder="1" applyAlignment="1">
      <alignment horizontal="right" vertical="center"/>
    </xf>
    <xf numFmtId="0" fontId="25" fillId="0" borderId="10" xfId="0" applyFont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8" fillId="7" borderId="5" xfId="0" applyFont="1" applyFill="1" applyBorder="1" applyAlignment="1">
      <alignment horizontal="center" vertical="center" wrapText="1"/>
    </xf>
    <xf numFmtId="0" fontId="28" fillId="7" borderId="3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28" fillId="0" borderId="5" xfId="0" applyNumberFormat="1" applyFont="1" applyFill="1" applyBorder="1" applyAlignment="1" applyProtection="1">
      <alignment horizontal="center" vertical="center"/>
    </xf>
    <xf numFmtId="0" fontId="28" fillId="0" borderId="6" xfId="0" applyNumberFormat="1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49" fontId="25" fillId="0" borderId="10" xfId="86" applyNumberFormat="1" applyFont="1" applyFill="1" applyBorder="1" applyAlignment="1">
      <alignment horizontal="center" vertical="center" wrapText="1"/>
    </xf>
    <xf numFmtId="49" fontId="25" fillId="0" borderId="14" xfId="86" applyNumberFormat="1" applyFont="1" applyFill="1" applyBorder="1" applyAlignment="1">
      <alignment horizontal="center" vertical="center" wrapText="1"/>
    </xf>
    <xf numFmtId="49" fontId="25" fillId="0" borderId="9" xfId="86" applyNumberFormat="1" applyFont="1" applyFill="1" applyBorder="1" applyAlignment="1">
      <alignment horizontal="center" vertical="center" wrapText="1"/>
    </xf>
    <xf numFmtId="49" fontId="25" fillId="5" borderId="31" xfId="86" applyNumberFormat="1" applyFont="1" applyFill="1" applyBorder="1" applyAlignment="1">
      <alignment horizontal="center" vertical="center" wrapText="1"/>
    </xf>
    <xf numFmtId="49" fontId="25" fillId="5" borderId="32" xfId="86" applyNumberFormat="1" applyFont="1" applyFill="1" applyBorder="1" applyAlignment="1">
      <alignment horizontal="center" vertical="center" wrapText="1"/>
    </xf>
    <xf numFmtId="49" fontId="25" fillId="5" borderId="33" xfId="86" applyNumberFormat="1" applyFont="1" applyFill="1" applyBorder="1" applyAlignment="1">
      <alignment horizontal="center" vertical="center" wrapText="1"/>
    </xf>
    <xf numFmtId="49" fontId="25" fillId="0" borderId="31" xfId="10" applyNumberFormat="1" applyFont="1" applyBorder="1" applyAlignment="1">
      <alignment horizontal="center" vertical="center"/>
    </xf>
    <xf numFmtId="49" fontId="25" fillId="0" borderId="32" xfId="10" applyNumberFormat="1" applyFont="1" applyBorder="1" applyAlignment="1">
      <alignment horizontal="center" vertical="center"/>
    </xf>
    <xf numFmtId="49" fontId="25" fillId="0" borderId="33" xfId="10" applyNumberFormat="1" applyFont="1" applyBorder="1" applyAlignment="1">
      <alignment horizontal="center" vertical="center"/>
    </xf>
    <xf numFmtId="0" fontId="25" fillId="0" borderId="21" xfId="124" applyFont="1" applyBorder="1" applyAlignment="1">
      <alignment horizontal="center" vertical="center" wrapText="1"/>
    </xf>
    <xf numFmtId="0" fontId="25" fillId="0" borderId="21" xfId="124" applyFont="1" applyBorder="1" applyAlignment="1">
      <alignment horizontal="center" vertical="center"/>
    </xf>
    <xf numFmtId="49" fontId="17" fillId="0" borderId="10" xfId="86" applyNumberFormat="1" applyFont="1" applyFill="1" applyBorder="1" applyAlignment="1">
      <alignment horizontal="center" vertical="center" wrapText="1"/>
    </xf>
    <xf numFmtId="49" fontId="17" fillId="0" borderId="9" xfId="86" applyNumberFormat="1" applyFont="1" applyFill="1" applyBorder="1" applyAlignment="1">
      <alignment horizontal="center" vertical="center" wrapText="1"/>
    </xf>
    <xf numFmtId="49" fontId="17" fillId="0" borderId="31" xfId="86" applyNumberFormat="1" applyFont="1" applyFill="1" applyBorder="1" applyAlignment="1">
      <alignment horizontal="center" vertical="center" wrapText="1"/>
    </xf>
    <xf numFmtId="49" fontId="17" fillId="0" borderId="33" xfId="86" applyNumberFormat="1" applyFont="1" applyFill="1" applyBorder="1" applyAlignment="1">
      <alignment horizontal="center" vertical="center" wrapText="1"/>
    </xf>
    <xf numFmtId="49" fontId="25" fillId="0" borderId="13" xfId="86" applyNumberFormat="1" applyFont="1" applyFill="1" applyBorder="1" applyAlignment="1">
      <alignment horizontal="center" vertical="center" wrapText="1"/>
    </xf>
    <xf numFmtId="49" fontId="25" fillId="0" borderId="16" xfId="86" applyNumberFormat="1" applyFont="1" applyFill="1" applyBorder="1" applyAlignment="1">
      <alignment horizontal="center" vertical="center" wrapText="1"/>
    </xf>
    <xf numFmtId="49" fontId="25" fillId="0" borderId="19" xfId="86" applyNumberFormat="1" applyFont="1" applyFill="1" applyBorder="1" applyAlignment="1">
      <alignment horizontal="center" vertical="center" wrapText="1"/>
    </xf>
    <xf numFmtId="49" fontId="25" fillId="0" borderId="31" xfId="86" applyNumberFormat="1" applyFont="1" applyFill="1" applyBorder="1" applyAlignment="1">
      <alignment horizontal="center" vertical="center" wrapText="1"/>
    </xf>
    <xf numFmtId="49" fontId="25" fillId="0" borderId="32" xfId="86" applyNumberFormat="1" applyFont="1" applyFill="1" applyBorder="1" applyAlignment="1">
      <alignment horizontal="center" vertical="center" wrapText="1"/>
    </xf>
    <xf numFmtId="49" fontId="25" fillId="0" borderId="33" xfId="86" applyNumberFormat="1" applyFont="1" applyFill="1" applyBorder="1" applyAlignment="1">
      <alignment horizontal="center" vertical="center" wrapText="1"/>
    </xf>
    <xf numFmtId="49" fontId="25" fillId="0" borderId="10" xfId="10" applyNumberFormat="1" applyFont="1" applyBorder="1" applyAlignment="1">
      <alignment horizontal="center" vertical="center"/>
    </xf>
    <xf numFmtId="49" fontId="25" fillId="0" borderId="14" xfId="10" applyNumberFormat="1" applyFont="1" applyBorder="1" applyAlignment="1">
      <alignment horizontal="center" vertical="center"/>
    </xf>
    <xf numFmtId="49" fontId="25" fillId="0" borderId="9" xfId="10" applyNumberFormat="1" applyFont="1" applyBorder="1" applyAlignment="1">
      <alignment horizontal="center" vertical="center"/>
    </xf>
    <xf numFmtId="49" fontId="25" fillId="5" borderId="11" xfId="86" applyNumberFormat="1" applyFont="1" applyFill="1" applyBorder="1" applyAlignment="1">
      <alignment horizontal="center" vertical="center" wrapText="1"/>
    </xf>
    <xf numFmtId="49" fontId="25" fillId="5" borderId="15" xfId="86" applyNumberFormat="1" applyFont="1" applyFill="1" applyBorder="1" applyAlignment="1">
      <alignment horizontal="center" vertical="center" wrapText="1"/>
    </xf>
    <xf numFmtId="49" fontId="25" fillId="5" borderId="17" xfId="86" applyNumberFormat="1" applyFont="1" applyFill="1" applyBorder="1" applyAlignment="1">
      <alignment horizontal="center" vertical="center" wrapText="1"/>
    </xf>
    <xf numFmtId="0" fontId="25" fillId="0" borderId="20" xfId="124" applyFont="1" applyBorder="1" applyAlignment="1">
      <alignment horizontal="center" vertical="center"/>
    </xf>
    <xf numFmtId="49" fontId="25" fillId="0" borderId="11" xfId="86" applyNumberFormat="1" applyFont="1" applyFill="1" applyBorder="1" applyAlignment="1">
      <alignment horizontal="center" vertical="center" wrapText="1"/>
    </xf>
    <xf numFmtId="49" fontId="25" fillId="0" borderId="15" xfId="86" applyNumberFormat="1" applyFont="1" applyFill="1" applyBorder="1" applyAlignment="1">
      <alignment horizontal="center" vertical="center" wrapText="1"/>
    </xf>
    <xf numFmtId="49" fontId="25" fillId="0" borderId="17" xfId="86" applyNumberFormat="1" applyFont="1" applyFill="1" applyBorder="1" applyAlignment="1">
      <alignment horizontal="center" vertical="center" wrapText="1"/>
    </xf>
    <xf numFmtId="49" fontId="25" fillId="5" borderId="10" xfId="86" applyNumberFormat="1" applyFont="1" applyFill="1" applyBorder="1" applyAlignment="1">
      <alignment horizontal="center" vertical="center" wrapText="1"/>
    </xf>
    <xf numFmtId="49" fontId="25" fillId="5" borderId="14" xfId="86" applyNumberFormat="1" applyFont="1" applyFill="1" applyBorder="1" applyAlignment="1">
      <alignment horizontal="center" vertical="center" wrapText="1"/>
    </xf>
    <xf numFmtId="49" fontId="25" fillId="5" borderId="9" xfId="86" applyNumberFormat="1" applyFont="1" applyFill="1" applyBorder="1" applyAlignment="1">
      <alignment horizontal="center" vertical="center" wrapText="1"/>
    </xf>
    <xf numFmtId="49" fontId="25" fillId="0" borderId="11" xfId="10" applyNumberFormat="1" applyFont="1" applyBorder="1" applyAlignment="1">
      <alignment horizontal="center" vertical="center"/>
    </xf>
    <xf numFmtId="49" fontId="25" fillId="0" borderId="15" xfId="10" applyNumberFormat="1" applyFont="1" applyBorder="1" applyAlignment="1">
      <alignment horizontal="center" vertical="center"/>
    </xf>
    <xf numFmtId="49" fontId="25" fillId="0" borderId="17" xfId="10" applyNumberFormat="1" applyFont="1" applyBorder="1" applyAlignment="1">
      <alignment horizontal="center" vertical="center"/>
    </xf>
    <xf numFmtId="49" fontId="17" fillId="0" borderId="14" xfId="86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3" xfId="124" applyFont="1" applyBorder="1" applyAlignment="1">
      <alignment horizontal="center" vertical="center" wrapText="1"/>
    </xf>
    <xf numFmtId="0" fontId="25" fillId="0" borderId="3" xfId="124" applyFont="1" applyBorder="1" applyAlignment="1">
      <alignment horizontal="center" vertical="center"/>
    </xf>
    <xf numFmtId="0" fontId="25" fillId="0" borderId="10" xfId="86" applyFont="1" applyFill="1" applyBorder="1" applyAlignment="1">
      <alignment horizontal="center" vertical="center" wrapText="1"/>
    </xf>
    <xf numFmtId="0" fontId="25" fillId="0" borderId="14" xfId="86" applyFont="1" applyFill="1" applyBorder="1" applyAlignment="1">
      <alignment horizontal="center" vertical="center" wrapText="1"/>
    </xf>
    <xf numFmtId="0" fontId="25" fillId="0" borderId="9" xfId="86" applyFont="1" applyFill="1" applyBorder="1" applyAlignment="1">
      <alignment horizontal="center" vertical="center" wrapText="1"/>
    </xf>
    <xf numFmtId="0" fontId="28" fillId="8" borderId="3" xfId="90" applyFont="1" applyFill="1" applyBorder="1" applyAlignment="1">
      <alignment horizontal="center" vertical="center"/>
    </xf>
    <xf numFmtId="49" fontId="31" fillId="0" borderId="10" xfId="86" applyNumberFormat="1" applyFont="1" applyFill="1" applyBorder="1" applyAlignment="1">
      <alignment horizontal="center" vertical="center" wrapText="1"/>
    </xf>
    <xf numFmtId="49" fontId="31" fillId="0" borderId="14" xfId="86" applyNumberFormat="1" applyFont="1" applyFill="1" applyBorder="1" applyAlignment="1">
      <alignment horizontal="center" vertical="center" wrapText="1"/>
    </xf>
    <xf numFmtId="49" fontId="31" fillId="0" borderId="9" xfId="86" applyNumberFormat="1" applyFont="1" applyFill="1" applyBorder="1" applyAlignment="1">
      <alignment horizontal="center" vertical="center" wrapText="1"/>
    </xf>
    <xf numFmtId="0" fontId="27" fillId="8" borderId="20" xfId="10" applyFont="1" applyFill="1" applyBorder="1" applyAlignment="1">
      <alignment horizontal="center" vertical="center"/>
    </xf>
    <xf numFmtId="0" fontId="27" fillId="8" borderId="2" xfId="10" applyFont="1" applyFill="1" applyBorder="1" applyAlignment="1">
      <alignment horizontal="center" vertical="center"/>
    </xf>
    <xf numFmtId="0" fontId="27" fillId="8" borderId="21" xfId="10" applyFont="1" applyFill="1" applyBorder="1" applyAlignment="1">
      <alignment horizontal="center" vertical="center"/>
    </xf>
    <xf numFmtId="182" fontId="25" fillId="0" borderId="10" xfId="86" applyNumberFormat="1" applyFont="1" applyFill="1" applyBorder="1" applyAlignment="1">
      <alignment horizontal="center" vertical="center"/>
    </xf>
    <xf numFmtId="182" fontId="25" fillId="0" borderId="14" xfId="86" applyNumberFormat="1" applyFont="1" applyFill="1" applyBorder="1" applyAlignment="1">
      <alignment horizontal="center" vertical="center"/>
    </xf>
    <xf numFmtId="182" fontId="25" fillId="0" borderId="9" xfId="86" applyNumberFormat="1" applyFont="1" applyFill="1" applyBorder="1" applyAlignment="1">
      <alignment horizontal="center" vertical="center"/>
    </xf>
    <xf numFmtId="182" fontId="25" fillId="0" borderId="10" xfId="86" applyNumberFormat="1" applyFont="1" applyFill="1" applyBorder="1" applyAlignment="1">
      <alignment horizontal="center" vertical="center" wrapText="1"/>
    </xf>
    <xf numFmtId="182" fontId="25" fillId="0" borderId="14" xfId="86" applyNumberFormat="1" applyFont="1" applyFill="1" applyBorder="1" applyAlignment="1">
      <alignment horizontal="center" vertical="center" wrapText="1"/>
    </xf>
    <xf numFmtId="182" fontId="25" fillId="0" borderId="9" xfId="86" applyNumberFormat="1" applyFont="1" applyFill="1" applyBorder="1" applyAlignment="1">
      <alignment horizontal="center" vertical="center" wrapText="1"/>
    </xf>
    <xf numFmtId="17" fontId="25" fillId="0" borderId="11" xfId="86" applyNumberFormat="1" applyFont="1" applyFill="1" applyBorder="1" applyAlignment="1">
      <alignment horizontal="center" vertical="center" wrapText="1"/>
    </xf>
    <xf numFmtId="17" fontId="25" fillId="0" borderId="12" xfId="86" applyNumberFormat="1" applyFont="1" applyFill="1" applyBorder="1" applyAlignment="1">
      <alignment horizontal="center" vertical="center" wrapText="1"/>
    </xf>
    <xf numFmtId="17" fontId="25" fillId="0" borderId="13" xfId="86" applyNumberFormat="1" applyFont="1" applyFill="1" applyBorder="1" applyAlignment="1">
      <alignment horizontal="center" vertical="center" wrapText="1"/>
    </xf>
    <xf numFmtId="17" fontId="25" fillId="0" borderId="15" xfId="86" applyNumberFormat="1" applyFont="1" applyFill="1" applyBorder="1" applyAlignment="1">
      <alignment horizontal="center" vertical="center" wrapText="1"/>
    </xf>
    <xf numFmtId="17" fontId="25" fillId="0" borderId="0" xfId="86" applyNumberFormat="1" applyFont="1" applyFill="1" applyBorder="1" applyAlignment="1">
      <alignment horizontal="center" vertical="center" wrapText="1"/>
    </xf>
    <xf numFmtId="17" fontId="25" fillId="0" borderId="16" xfId="86" applyNumberFormat="1" applyFont="1" applyFill="1" applyBorder="1" applyAlignment="1">
      <alignment horizontal="center" vertical="center" wrapText="1"/>
    </xf>
    <xf numFmtId="17" fontId="25" fillId="0" borderId="17" xfId="86" applyNumberFormat="1" applyFont="1" applyFill="1" applyBorder="1" applyAlignment="1">
      <alignment horizontal="center" vertical="center" wrapText="1"/>
    </xf>
    <xf numFmtId="17" fontId="25" fillId="0" borderId="18" xfId="86" applyNumberFormat="1" applyFont="1" applyFill="1" applyBorder="1" applyAlignment="1">
      <alignment horizontal="center" vertical="center" wrapText="1"/>
    </xf>
    <xf numFmtId="17" fontId="25" fillId="0" borderId="19" xfId="86" applyNumberFormat="1" applyFont="1" applyFill="1" applyBorder="1" applyAlignment="1">
      <alignment horizontal="center" vertical="center" wrapText="1"/>
    </xf>
    <xf numFmtId="17" fontId="25" fillId="0" borderId="11" xfId="86" quotePrefix="1" applyNumberFormat="1" applyFont="1" applyFill="1" applyBorder="1" applyAlignment="1">
      <alignment horizontal="center" vertical="center" wrapText="1"/>
    </xf>
    <xf numFmtId="49" fontId="17" fillId="0" borderId="31" xfId="10" applyNumberFormat="1" applyFont="1" applyBorder="1" applyAlignment="1">
      <alignment horizontal="center" vertical="center"/>
    </xf>
    <xf numFmtId="49" fontId="17" fillId="0" borderId="33" xfId="1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 wrapText="1"/>
    </xf>
    <xf numFmtId="49" fontId="25" fillId="0" borderId="19" xfId="0" quotePrefix="1" applyNumberFormat="1" applyFont="1" applyBorder="1" applyAlignment="1">
      <alignment horizontal="center" vertical="center" wrapText="1"/>
    </xf>
    <xf numFmtId="0" fontId="28" fillId="8" borderId="20" xfId="90" applyFont="1" applyFill="1" applyBorder="1" applyAlignment="1">
      <alignment horizontal="center" vertical="center"/>
    </xf>
    <xf numFmtId="0" fontId="28" fillId="8" borderId="2" xfId="90" applyFont="1" applyFill="1" applyBorder="1" applyAlignment="1">
      <alignment horizontal="center" vertical="center"/>
    </xf>
    <xf numFmtId="0" fontId="28" fillId="8" borderId="21" xfId="90" applyFont="1" applyFill="1" applyBorder="1" applyAlignment="1">
      <alignment horizontal="center" vertical="center"/>
    </xf>
    <xf numFmtId="0" fontId="25" fillId="5" borderId="10" xfId="86" applyFont="1" applyFill="1" applyBorder="1" applyAlignment="1">
      <alignment horizontal="center" vertical="center" wrapText="1"/>
    </xf>
    <xf numFmtId="0" fontId="25" fillId="5" borderId="14" xfId="86" applyFont="1" applyFill="1" applyBorder="1" applyAlignment="1">
      <alignment horizontal="center" vertical="center" wrapText="1"/>
    </xf>
    <xf numFmtId="0" fontId="25" fillId="5" borderId="9" xfId="86" applyFont="1" applyFill="1" applyBorder="1" applyAlignment="1">
      <alignment horizontal="center" vertical="center" wrapText="1"/>
    </xf>
    <xf numFmtId="17" fontId="25" fillId="5" borderId="11" xfId="86" applyNumberFormat="1" applyFont="1" applyFill="1" applyBorder="1" applyAlignment="1">
      <alignment horizontal="center" vertical="center" wrapText="1"/>
    </xf>
    <xf numFmtId="17" fontId="25" fillId="5" borderId="12" xfId="86" applyNumberFormat="1" applyFont="1" applyFill="1" applyBorder="1" applyAlignment="1">
      <alignment horizontal="center" vertical="center" wrapText="1"/>
    </xf>
    <xf numFmtId="17" fontId="25" fillId="5" borderId="13" xfId="86" applyNumberFormat="1" applyFont="1" applyFill="1" applyBorder="1" applyAlignment="1">
      <alignment horizontal="center" vertical="center" wrapText="1"/>
    </xf>
    <xf numFmtId="17" fontId="25" fillId="5" borderId="15" xfId="86" applyNumberFormat="1" applyFont="1" applyFill="1" applyBorder="1" applyAlignment="1">
      <alignment horizontal="center" vertical="center" wrapText="1"/>
    </xf>
    <xf numFmtId="17" fontId="25" fillId="5" borderId="0" xfId="86" applyNumberFormat="1" applyFont="1" applyFill="1" applyBorder="1" applyAlignment="1">
      <alignment horizontal="center" vertical="center" wrapText="1"/>
    </xf>
    <xf numFmtId="17" fontId="25" fillId="5" borderId="16" xfId="86" applyNumberFormat="1" applyFont="1" applyFill="1" applyBorder="1" applyAlignment="1">
      <alignment horizontal="center" vertical="center" wrapText="1"/>
    </xf>
    <xf numFmtId="17" fontId="25" fillId="5" borderId="17" xfId="86" applyNumberFormat="1" applyFont="1" applyFill="1" applyBorder="1" applyAlignment="1">
      <alignment horizontal="center" vertical="center" wrapText="1"/>
    </xf>
    <xf numFmtId="17" fontId="25" fillId="5" borderId="18" xfId="86" applyNumberFormat="1" applyFont="1" applyFill="1" applyBorder="1" applyAlignment="1">
      <alignment horizontal="center" vertical="center" wrapText="1"/>
    </xf>
    <xf numFmtId="17" fontId="25" fillId="5" borderId="19" xfId="86" applyNumberFormat="1" applyFont="1" applyFill="1" applyBorder="1" applyAlignment="1">
      <alignment horizontal="center" vertical="center" wrapText="1"/>
    </xf>
    <xf numFmtId="0" fontId="25" fillId="0" borderId="10" xfId="86" applyFont="1" applyFill="1" applyBorder="1" applyAlignment="1">
      <alignment horizontal="center" vertical="center"/>
    </xf>
    <xf numFmtId="0" fontId="25" fillId="0" borderId="14" xfId="86" applyFont="1" applyFill="1" applyBorder="1" applyAlignment="1">
      <alignment horizontal="center" vertical="center"/>
    </xf>
    <xf numFmtId="0" fontId="25" fillId="0" borderId="9" xfId="86" applyFont="1" applyFill="1" applyBorder="1" applyAlignment="1">
      <alignment horizontal="center" vertical="center"/>
    </xf>
    <xf numFmtId="17" fontId="25" fillId="0" borderId="20" xfId="86" applyNumberFormat="1" applyFont="1" applyFill="1" applyBorder="1" applyAlignment="1">
      <alignment horizontal="center" vertical="center" wrapText="1"/>
    </xf>
    <xf numFmtId="17" fontId="25" fillId="0" borderId="2" xfId="86" applyNumberFormat="1" applyFont="1" applyFill="1" applyBorder="1" applyAlignment="1">
      <alignment horizontal="center" vertical="center" wrapText="1"/>
    </xf>
    <xf numFmtId="17" fontId="25" fillId="0" borderId="21" xfId="86" applyNumberFormat="1" applyFont="1" applyFill="1" applyBorder="1" applyAlignment="1">
      <alignment horizontal="center" vertical="center" wrapText="1"/>
    </xf>
    <xf numFmtId="0" fontId="27" fillId="7" borderId="20" xfId="89" applyFont="1" applyFill="1" applyBorder="1" applyAlignment="1">
      <alignment horizontal="center" vertical="center"/>
    </xf>
    <xf numFmtId="0" fontId="27" fillId="7" borderId="2" xfId="89" applyFont="1" applyFill="1" applyBorder="1" applyAlignment="1">
      <alignment horizontal="center" vertical="center"/>
    </xf>
    <xf numFmtId="0" fontId="27" fillId="7" borderId="21" xfId="89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1" xfId="86" applyFont="1" applyFill="1" applyBorder="1" applyAlignment="1">
      <alignment horizontal="center" vertical="center" wrapText="1"/>
    </xf>
    <xf numFmtId="0" fontId="25" fillId="0" borderId="12" xfId="86" applyFont="1" applyFill="1" applyBorder="1" applyAlignment="1">
      <alignment horizontal="center" vertical="center" wrapText="1"/>
    </xf>
    <xf numFmtId="0" fontId="25" fillId="0" borderId="13" xfId="86" applyFont="1" applyFill="1" applyBorder="1" applyAlignment="1">
      <alignment horizontal="center" vertical="center" wrapText="1"/>
    </xf>
    <xf numFmtId="0" fontId="25" fillId="0" borderId="15" xfId="86" applyFont="1" applyFill="1" applyBorder="1" applyAlignment="1">
      <alignment horizontal="center" vertical="center" wrapText="1"/>
    </xf>
    <xf numFmtId="0" fontId="25" fillId="0" borderId="0" xfId="86" applyFont="1" applyFill="1" applyBorder="1" applyAlignment="1">
      <alignment horizontal="center" vertical="center" wrapText="1"/>
    </xf>
    <xf numFmtId="0" fontId="25" fillId="0" borderId="16" xfId="86" applyFont="1" applyFill="1" applyBorder="1" applyAlignment="1">
      <alignment horizontal="center" vertical="center" wrapText="1"/>
    </xf>
    <xf numFmtId="0" fontId="25" fillId="0" borderId="17" xfId="86" applyFont="1" applyFill="1" applyBorder="1" applyAlignment="1">
      <alignment horizontal="center" vertical="center" wrapText="1"/>
    </xf>
    <xf numFmtId="0" fontId="25" fillId="0" borderId="18" xfId="86" applyFont="1" applyFill="1" applyBorder="1" applyAlignment="1">
      <alignment horizontal="center" vertical="center" wrapText="1"/>
    </xf>
    <xf numFmtId="0" fontId="25" fillId="0" borderId="19" xfId="86" applyFont="1" applyFill="1" applyBorder="1" applyAlignment="1">
      <alignment horizontal="center" vertical="center" wrapText="1"/>
    </xf>
    <xf numFmtId="17" fontId="28" fillId="8" borderId="17" xfId="86" applyNumberFormat="1" applyFont="1" applyFill="1" applyBorder="1" applyAlignment="1">
      <alignment horizontal="center" vertical="center" wrapText="1"/>
    </xf>
    <xf numFmtId="17" fontId="28" fillId="8" borderId="18" xfId="86" applyNumberFormat="1" applyFont="1" applyFill="1" applyBorder="1" applyAlignment="1">
      <alignment horizontal="center" vertical="center" wrapText="1"/>
    </xf>
    <xf numFmtId="17" fontId="28" fillId="8" borderId="19" xfId="86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0" xfId="10" applyFont="1" applyFill="1" applyBorder="1" applyAlignment="1">
      <alignment horizontal="center" vertical="center"/>
    </xf>
    <xf numFmtId="0" fontId="25" fillId="0" borderId="14" xfId="10" applyFont="1" applyFill="1" applyBorder="1" applyAlignment="1">
      <alignment horizontal="center" vertical="center"/>
    </xf>
    <xf numFmtId="0" fontId="25" fillId="0" borderId="9" xfId="1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10" xfId="124" applyFont="1" applyBorder="1" applyAlignment="1">
      <alignment horizontal="center" vertical="center" shrinkToFit="1"/>
    </xf>
    <xf numFmtId="0" fontId="25" fillId="0" borderId="14" xfId="124" applyFont="1" applyBorder="1" applyAlignment="1">
      <alignment horizontal="center" vertical="center" shrinkToFit="1"/>
    </xf>
    <xf numFmtId="0" fontId="25" fillId="0" borderId="9" xfId="124" applyFont="1" applyBorder="1" applyAlignment="1">
      <alignment horizontal="center" vertical="center" shrinkToFit="1"/>
    </xf>
    <xf numFmtId="0" fontId="20" fillId="0" borderId="0" xfId="10" applyFont="1" applyAlignment="1">
      <alignment horizontal="left" vertical="center"/>
    </xf>
    <xf numFmtId="0" fontId="25" fillId="2" borderId="4" xfId="86" applyFont="1" applyFill="1" applyBorder="1" applyAlignment="1">
      <alignment horizontal="center" vertical="center"/>
    </xf>
    <xf numFmtId="0" fontId="25" fillId="2" borderId="5" xfId="86" applyFont="1" applyFill="1" applyBorder="1" applyAlignment="1">
      <alignment horizontal="center" vertical="center"/>
    </xf>
    <xf numFmtId="0" fontId="25" fillId="2" borderId="5" xfId="86" applyFont="1" applyFill="1" applyBorder="1" applyAlignment="1">
      <alignment horizontal="center" vertical="center" wrapText="1"/>
    </xf>
    <xf numFmtId="0" fontId="25" fillId="2" borderId="3" xfId="86" applyFont="1" applyFill="1" applyBorder="1" applyAlignment="1">
      <alignment horizontal="center" vertical="center" wrapText="1"/>
    </xf>
    <xf numFmtId="178" fontId="25" fillId="2" borderId="5" xfId="86" applyNumberFormat="1" applyFont="1" applyFill="1" applyBorder="1" applyAlignment="1">
      <alignment horizontal="center" vertical="center"/>
    </xf>
    <xf numFmtId="49" fontId="25" fillId="2" borderId="5" xfId="86" applyNumberFormat="1" applyFont="1" applyFill="1" applyBorder="1" applyAlignment="1">
      <alignment horizontal="center" vertical="center" wrapText="1"/>
    </xf>
    <xf numFmtId="49" fontId="25" fillId="2" borderId="3" xfId="86" applyNumberFormat="1" applyFont="1" applyFill="1" applyBorder="1" applyAlignment="1">
      <alignment horizontal="center" vertical="center"/>
    </xf>
    <xf numFmtId="49" fontId="25" fillId="2" borderId="21" xfId="86" applyNumberFormat="1" applyFont="1" applyFill="1" applyBorder="1" applyAlignment="1">
      <alignment horizontal="center" vertical="center"/>
    </xf>
    <xf numFmtId="49" fontId="25" fillId="2" borderId="29" xfId="86" applyNumberFormat="1" applyFont="1" applyFill="1" applyBorder="1" applyAlignment="1">
      <alignment horizontal="center" vertical="center" wrapText="1"/>
    </xf>
    <xf numFmtId="49" fontId="25" fillId="2" borderId="30" xfId="86" applyNumberFormat="1" applyFont="1" applyFill="1" applyBorder="1" applyAlignment="1">
      <alignment horizontal="center" vertical="center"/>
    </xf>
    <xf numFmtId="0" fontId="25" fillId="2" borderId="7" xfId="86" applyFont="1" applyFill="1" applyBorder="1" applyAlignment="1">
      <alignment horizontal="center" vertical="center"/>
    </xf>
    <xf numFmtId="0" fontId="25" fillId="3" borderId="3" xfId="86" applyFont="1" applyFill="1" applyBorder="1" applyAlignment="1">
      <alignment horizontal="center" vertical="center"/>
    </xf>
    <xf numFmtId="0" fontId="25" fillId="4" borderId="3" xfId="86" applyFont="1" applyFill="1" applyBorder="1" applyAlignment="1">
      <alignment horizontal="center" vertical="center"/>
    </xf>
    <xf numFmtId="0" fontId="25" fillId="2" borderId="3" xfId="86" applyFont="1" applyFill="1" applyBorder="1" applyAlignment="1">
      <alignment horizontal="center" vertical="center"/>
    </xf>
    <xf numFmtId="181" fontId="25" fillId="2" borderId="3" xfId="86" applyNumberFormat="1" applyFont="1" applyFill="1" applyBorder="1" applyAlignment="1">
      <alignment horizontal="center" vertical="center" wrapText="1"/>
    </xf>
    <xf numFmtId="178" fontId="25" fillId="2" borderId="3" xfId="86" applyNumberFormat="1" applyFont="1" applyFill="1" applyBorder="1" applyAlignment="1">
      <alignment horizontal="center" vertical="center" wrapText="1"/>
    </xf>
    <xf numFmtId="178" fontId="25" fillId="2" borderId="20" xfId="86" applyNumberFormat="1" applyFont="1" applyFill="1" applyBorder="1" applyAlignment="1">
      <alignment horizontal="center" vertical="center" wrapText="1"/>
    </xf>
    <xf numFmtId="178" fontId="25" fillId="2" borderId="10" xfId="86" applyNumberFormat="1" applyFont="1" applyFill="1" applyBorder="1" applyAlignment="1">
      <alignment horizontal="center" vertical="center"/>
    </xf>
    <xf numFmtId="49" fontId="25" fillId="0" borderId="13" xfId="0" quotePrefix="1" applyNumberFormat="1" applyFont="1" applyBorder="1" applyAlignment="1">
      <alignment horizontal="center" vertical="center" wrapText="1"/>
    </xf>
    <xf numFmtId="49" fontId="25" fillId="0" borderId="16" xfId="0" quotePrefix="1" applyNumberFormat="1" applyFont="1" applyBorder="1" applyAlignment="1">
      <alignment horizontal="center" vertical="center" wrapText="1"/>
    </xf>
    <xf numFmtId="0" fontId="17" fillId="0" borderId="10" xfId="86" applyFont="1" applyFill="1" applyBorder="1" applyAlignment="1">
      <alignment horizontal="center" vertical="center" wrapText="1"/>
    </xf>
    <xf numFmtId="0" fontId="17" fillId="0" borderId="14" xfId="86" applyFont="1" applyFill="1" applyBorder="1" applyAlignment="1">
      <alignment horizontal="center" vertical="center" wrapText="1"/>
    </xf>
    <xf numFmtId="0" fontId="17" fillId="0" borderId="9" xfId="86" applyFont="1" applyFill="1" applyBorder="1" applyAlignment="1">
      <alignment horizontal="center" vertical="center" wrapText="1"/>
    </xf>
    <xf numFmtId="0" fontId="17" fillId="0" borderId="11" xfId="86" applyFont="1" applyFill="1" applyBorder="1" applyAlignment="1">
      <alignment horizontal="center" vertical="center" wrapText="1"/>
    </xf>
    <xf numFmtId="0" fontId="17" fillId="0" borderId="12" xfId="86" applyFont="1" applyFill="1" applyBorder="1" applyAlignment="1">
      <alignment horizontal="center" vertical="center" wrapText="1"/>
    </xf>
    <xf numFmtId="0" fontId="17" fillId="0" borderId="13" xfId="86" applyFont="1" applyFill="1" applyBorder="1" applyAlignment="1">
      <alignment horizontal="center" vertical="center" wrapText="1"/>
    </xf>
    <xf numFmtId="0" fontId="17" fillId="0" borderId="17" xfId="86" applyFont="1" applyFill="1" applyBorder="1" applyAlignment="1">
      <alignment horizontal="center" vertical="center" wrapText="1"/>
    </xf>
    <xf numFmtId="0" fontId="17" fillId="0" borderId="18" xfId="86" applyFont="1" applyFill="1" applyBorder="1" applyAlignment="1">
      <alignment horizontal="center" vertical="center" wrapText="1"/>
    </xf>
    <xf numFmtId="0" fontId="17" fillId="0" borderId="19" xfId="86" applyFont="1" applyFill="1" applyBorder="1" applyAlignment="1">
      <alignment horizontal="center" vertical="center" wrapText="1"/>
    </xf>
    <xf numFmtId="0" fontId="17" fillId="0" borderId="15" xfId="86" applyFont="1" applyFill="1" applyBorder="1" applyAlignment="1">
      <alignment horizontal="center" vertical="center" wrapText="1"/>
    </xf>
    <xf numFmtId="0" fontId="17" fillId="0" borderId="0" xfId="86" applyFont="1" applyFill="1" applyBorder="1" applyAlignment="1">
      <alignment horizontal="center" vertical="center" wrapText="1"/>
    </xf>
    <xf numFmtId="0" fontId="17" fillId="0" borderId="16" xfId="86" applyFont="1" applyFill="1" applyBorder="1" applyAlignment="1">
      <alignment horizontal="center" vertical="center" wrapText="1"/>
    </xf>
    <xf numFmtId="0" fontId="25" fillId="0" borderId="3" xfId="126" applyFont="1" applyBorder="1" applyAlignment="1">
      <alignment horizontal="center" vertical="center" wrapText="1"/>
    </xf>
    <xf numFmtId="0" fontId="25" fillId="0" borderId="3" xfId="126" applyFont="1" applyFill="1" applyBorder="1" applyAlignment="1"/>
    <xf numFmtId="0" fontId="25" fillId="0" borderId="10" xfId="126" applyFont="1" applyFill="1" applyBorder="1" applyAlignment="1"/>
    <xf numFmtId="49" fontId="25" fillId="0" borderId="10" xfId="10" quotePrefix="1" applyNumberFormat="1" applyFont="1" applyBorder="1" applyAlignment="1">
      <alignment horizontal="center" vertical="center"/>
    </xf>
    <xf numFmtId="49" fontId="25" fillId="0" borderId="9" xfId="10" quotePrefix="1" applyNumberFormat="1" applyFont="1" applyBorder="1" applyAlignment="1">
      <alignment horizontal="center" vertical="center"/>
    </xf>
    <xf numFmtId="49" fontId="17" fillId="0" borderId="13" xfId="86" applyNumberFormat="1" applyFont="1" applyFill="1" applyBorder="1" applyAlignment="1">
      <alignment horizontal="center" vertical="center" wrapText="1"/>
    </xf>
    <xf numFmtId="49" fontId="17" fillId="0" borderId="19" xfId="86" applyNumberFormat="1" applyFont="1" applyFill="1" applyBorder="1" applyAlignment="1">
      <alignment horizontal="center" vertical="center" wrapText="1"/>
    </xf>
    <xf numFmtId="0" fontId="25" fillId="5" borderId="10" xfId="86" applyFont="1" applyFill="1" applyBorder="1" applyAlignment="1">
      <alignment horizontal="center" vertical="center"/>
    </xf>
    <xf numFmtId="0" fontId="25" fillId="5" borderId="14" xfId="86" applyFont="1" applyFill="1" applyBorder="1" applyAlignment="1">
      <alignment horizontal="center" vertical="center"/>
    </xf>
    <xf numFmtId="0" fontId="25" fillId="5" borderId="9" xfId="86" applyFont="1" applyFill="1" applyBorder="1" applyAlignment="1">
      <alignment horizontal="center" vertical="center"/>
    </xf>
    <xf numFmtId="49" fontId="17" fillId="0" borderId="16" xfId="86" applyNumberFormat="1" applyFont="1" applyFill="1" applyBorder="1" applyAlignment="1">
      <alignment horizontal="center" vertical="center" wrapText="1"/>
    </xf>
    <xf numFmtId="49" fontId="25" fillId="0" borderId="16" xfId="0" applyNumberFormat="1" applyFont="1" applyBorder="1" applyAlignment="1">
      <alignment horizontal="center" vertical="center" wrapText="1"/>
    </xf>
    <xf numFmtId="49" fontId="25" fillId="5" borderId="13" xfId="86" applyNumberFormat="1" applyFont="1" applyFill="1" applyBorder="1" applyAlignment="1">
      <alignment horizontal="center" vertical="center" wrapText="1"/>
    </xf>
    <xf numFmtId="49" fontId="25" fillId="5" borderId="16" xfId="86" applyNumberFormat="1" applyFont="1" applyFill="1" applyBorder="1" applyAlignment="1">
      <alignment horizontal="center" vertical="center" wrapText="1"/>
    </xf>
    <xf numFmtId="49" fontId="25" fillId="5" borderId="19" xfId="86" applyNumberFormat="1" applyFont="1" applyFill="1" applyBorder="1" applyAlignment="1">
      <alignment horizontal="center" vertical="center" wrapText="1"/>
    </xf>
    <xf numFmtId="49" fontId="17" fillId="0" borderId="32" xfId="86" applyNumberFormat="1" applyFont="1" applyFill="1" applyBorder="1" applyAlignment="1">
      <alignment horizontal="center" vertical="center" wrapText="1"/>
    </xf>
    <xf numFmtId="0" fontId="25" fillId="0" borderId="30" xfId="124" applyFont="1" applyBorder="1" applyAlignment="1">
      <alignment horizontal="center" vertical="center"/>
    </xf>
    <xf numFmtId="0" fontId="28" fillId="8" borderId="18" xfId="90" applyFont="1" applyFill="1" applyBorder="1" applyAlignment="1">
      <alignment horizontal="center" vertical="center"/>
    </xf>
    <xf numFmtId="0" fontId="28" fillId="8" borderId="19" xfId="90" applyFont="1" applyFill="1" applyBorder="1" applyAlignment="1">
      <alignment horizontal="center" vertical="center"/>
    </xf>
    <xf numFmtId="49" fontId="25" fillId="0" borderId="19" xfId="0" applyNumberFormat="1" applyFont="1" applyBorder="1" applyAlignment="1">
      <alignment horizontal="center" vertical="center" wrapText="1"/>
    </xf>
    <xf numFmtId="49" fontId="25" fillId="0" borderId="14" xfId="10" quotePrefix="1" applyNumberFormat="1" applyFont="1" applyBorder="1" applyAlignment="1">
      <alignment horizontal="center" vertical="center"/>
    </xf>
    <xf numFmtId="49" fontId="17" fillId="0" borderId="10" xfId="10" applyNumberFormat="1" applyFont="1" applyBorder="1" applyAlignment="1">
      <alignment horizontal="center" vertical="center"/>
    </xf>
    <xf numFmtId="49" fontId="17" fillId="0" borderId="9" xfId="10" quotePrefix="1" applyNumberFormat="1" applyFont="1" applyBorder="1" applyAlignment="1">
      <alignment horizontal="center" vertical="center"/>
    </xf>
    <xf numFmtId="0" fontId="25" fillId="0" borderId="10" xfId="10" applyFont="1" applyBorder="1" applyAlignment="1">
      <alignment horizontal="center" vertical="center"/>
    </xf>
    <xf numFmtId="0" fontId="25" fillId="0" borderId="14" xfId="10" applyFont="1" applyBorder="1" applyAlignment="1">
      <alignment horizontal="center" vertical="center"/>
    </xf>
    <xf numFmtId="0" fontId="25" fillId="0" borderId="9" xfId="10" applyFont="1" applyBorder="1" applyAlignment="1">
      <alignment horizontal="center" vertical="center"/>
    </xf>
    <xf numFmtId="0" fontId="25" fillId="0" borderId="13" xfId="86" applyFont="1" applyFill="1" applyBorder="1" applyAlignment="1">
      <alignment horizontal="center" vertical="center"/>
    </xf>
    <xf numFmtId="0" fontId="25" fillId="0" borderId="16" xfId="86" applyFont="1" applyFill="1" applyBorder="1" applyAlignment="1">
      <alignment horizontal="center" vertical="center"/>
    </xf>
    <xf numFmtId="0" fontId="25" fillId="0" borderId="19" xfId="86" applyFont="1" applyFill="1" applyBorder="1" applyAlignment="1">
      <alignment horizontal="center" vertical="center"/>
    </xf>
    <xf numFmtId="49" fontId="25" fillId="2" borderId="28" xfId="86" applyNumberFormat="1" applyFont="1" applyFill="1" applyBorder="1" applyAlignment="1">
      <alignment horizontal="center" vertical="center" wrapText="1"/>
    </xf>
    <xf numFmtId="49" fontId="25" fillId="2" borderId="20" xfId="86" applyNumberFormat="1" applyFont="1" applyFill="1" applyBorder="1" applyAlignment="1">
      <alignment horizontal="center" vertical="center"/>
    </xf>
    <xf numFmtId="49" fontId="17" fillId="0" borderId="11" xfId="86" applyNumberFormat="1" applyFont="1" applyFill="1" applyBorder="1" applyAlignment="1">
      <alignment horizontal="center" vertical="center" wrapText="1"/>
    </xf>
    <xf numFmtId="49" fontId="17" fillId="0" borderId="17" xfId="86" applyNumberFormat="1" applyFont="1" applyFill="1" applyBorder="1" applyAlignment="1">
      <alignment horizontal="center" vertical="center" wrapText="1"/>
    </xf>
    <xf numFmtId="49" fontId="17" fillId="0" borderId="15" xfId="86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vertical="top" wrapText="1"/>
    </xf>
    <xf numFmtId="0" fontId="33" fillId="0" borderId="0" xfId="0" applyFont="1" applyFill="1" applyAlignment="1">
      <alignment vertical="top"/>
    </xf>
    <xf numFmtId="49" fontId="17" fillId="0" borderId="9" xfId="10" applyNumberFormat="1" applyFont="1" applyBorder="1" applyAlignment="1">
      <alignment horizontal="center" vertical="center"/>
    </xf>
    <xf numFmtId="49" fontId="25" fillId="0" borderId="10" xfId="10" applyNumberFormat="1" applyFont="1" applyBorder="1" applyAlignment="1">
      <alignment horizontal="center" vertical="center" wrapText="1"/>
    </xf>
    <xf numFmtId="49" fontId="17" fillId="0" borderId="11" xfId="10" applyNumberFormat="1" applyFont="1" applyBorder="1" applyAlignment="1">
      <alignment horizontal="center" vertical="center"/>
    </xf>
    <xf numFmtId="49" fontId="17" fillId="0" borderId="17" xfId="10" applyNumberFormat="1" applyFont="1" applyBorder="1" applyAlignment="1">
      <alignment horizontal="center" vertical="center"/>
    </xf>
    <xf numFmtId="0" fontId="24" fillId="5" borderId="0" xfId="0" applyFont="1" applyFill="1" applyAlignment="1"/>
  </cellXfs>
  <cellStyles count="127">
    <cellStyle name="Header1" xfId="11"/>
    <cellStyle name="Header2" xfId="12"/>
    <cellStyle name="강조색6 4 7" xfId="88"/>
    <cellStyle name="백분율 2" xfId="15"/>
    <cellStyle name="백분율 2 2" xfId="27"/>
    <cellStyle name="백분율 2 3" xfId="48"/>
    <cellStyle name="쉼표 [0]" xfId="87" builtinId="6"/>
    <cellStyle name="쉼표 [0] 10" xfId="82"/>
    <cellStyle name="쉼표 [0] 10 10" xfId="81"/>
    <cellStyle name="쉼표 [0] 10 10 2" xfId="125"/>
    <cellStyle name="쉼표 [0] 17" xfId="91"/>
    <cellStyle name="쉼표 [0] 2" xfId="1"/>
    <cellStyle name="쉼표 [0] 2 2" xfId="2"/>
    <cellStyle name="쉼표 [0] 2 2 2" xfId="23"/>
    <cellStyle name="쉼표 [0] 2 2 3" xfId="35"/>
    <cellStyle name="쉼표 [0] 2 2 4" xfId="49"/>
    <cellStyle name="쉼표 [0] 2 2 5" xfId="63"/>
    <cellStyle name="쉼표 [0] 2 3" xfId="16"/>
    <cellStyle name="쉼표 [0] 2 3 2" xfId="28"/>
    <cellStyle name="쉼표 [0] 2 3 3" xfId="39"/>
    <cellStyle name="쉼표 [0] 2 3 4" xfId="53"/>
    <cellStyle name="쉼표 [0] 2 3 5" xfId="67"/>
    <cellStyle name="쉼표 [0] 2 4" xfId="17"/>
    <cellStyle name="쉼표 [0] 2 4 2" xfId="29"/>
    <cellStyle name="쉼표 [0] 2 4 3" xfId="40"/>
    <cellStyle name="쉼표 [0] 2 4 4" xfId="54"/>
    <cellStyle name="쉼표 [0] 2 4 5" xfId="68"/>
    <cellStyle name="쉼표 [0] 2 5" xfId="21"/>
    <cellStyle name="쉼표 [0] 2 5 2" xfId="33"/>
    <cellStyle name="쉼표 [0] 2 5 3" xfId="44"/>
    <cellStyle name="쉼표 [0] 2 5 4" xfId="58"/>
    <cellStyle name="쉼표 [0] 2 5 5" xfId="72"/>
    <cellStyle name="쉼표 [0] 20" xfId="85"/>
    <cellStyle name="쉼표 [0] 26" xfId="84"/>
    <cellStyle name="쉼표 [0] 3" xfId="3"/>
    <cellStyle name="쉼표 [0] 4" xfId="4"/>
    <cellStyle name="콤마 [0]_가용인원" xfId="5"/>
    <cellStyle name="콤마_가용인원" xfId="6"/>
    <cellStyle name="표준" xfId="0" builtinId="0"/>
    <cellStyle name="표준 15" xfId="126"/>
    <cellStyle name="표준 2" xfId="7"/>
    <cellStyle name="표준 2 2" xfId="8"/>
    <cellStyle name="표준 2 2 2" xfId="24"/>
    <cellStyle name="표준 2 2 3" xfId="36"/>
    <cellStyle name="표준 2 2 4" xfId="50"/>
    <cellStyle name="표준 2 2 5" xfId="64"/>
    <cellStyle name="표준 2 3" xfId="14"/>
    <cellStyle name="표준 2 3 2" xfId="26"/>
    <cellStyle name="표준 2 3 3" xfId="38"/>
    <cellStyle name="표준 2 3 4" xfId="52"/>
    <cellStyle name="표준 2 3 5" xfId="66"/>
    <cellStyle name="표준 2 4" xfId="19"/>
    <cellStyle name="표준 2 4 2" xfId="31"/>
    <cellStyle name="표준 2 4 3" xfId="42"/>
    <cellStyle name="표준 2 4 4" xfId="56"/>
    <cellStyle name="표준 2 4 5" xfId="70"/>
    <cellStyle name="표준 2 5" xfId="18"/>
    <cellStyle name="표준 2 5 2" xfId="30"/>
    <cellStyle name="표준 2 5 3" xfId="41"/>
    <cellStyle name="표준 2 5 4" xfId="55"/>
    <cellStyle name="표준 2 5 5" xfId="69"/>
    <cellStyle name="표준 2 6" xfId="22"/>
    <cellStyle name="표준 2 6 2" xfId="34"/>
    <cellStyle name="표준 2 6 3" xfId="45"/>
    <cellStyle name="표준 2 6 4" xfId="59"/>
    <cellStyle name="표준 2 6 5" xfId="73"/>
    <cellStyle name="표준 2 7" xfId="47"/>
    <cellStyle name="표준 26" xfId="83"/>
    <cellStyle name="표준 3" xfId="9"/>
    <cellStyle name="표준 3 12" xfId="90"/>
    <cellStyle name="표준 4" xfId="10"/>
    <cellStyle name="표준 4 10" xfId="89"/>
    <cellStyle name="표준 5" xfId="13"/>
    <cellStyle name="표준 5 2" xfId="25"/>
    <cellStyle name="표준 5 2 2" xfId="46"/>
    <cellStyle name="표준 5 2 2 2" xfId="62"/>
    <cellStyle name="표준 5 2 2 2 2" xfId="80"/>
    <cellStyle name="표준 5 2 2 2 2 2" xfId="123"/>
    <cellStyle name="표준 5 2 2 2 2 2 2" xfId="124"/>
    <cellStyle name="표준 5 2 2 2 2 3" xfId="107"/>
    <cellStyle name="표준 5 2 2 2 3" xfId="115"/>
    <cellStyle name="표준 5 2 2 2 4" xfId="99"/>
    <cellStyle name="표준 5 2 2 3" xfId="76"/>
    <cellStyle name="표준 5 2 2 3 2" xfId="119"/>
    <cellStyle name="표준 5 2 2 3 3" xfId="103"/>
    <cellStyle name="표준 5 2 2 4" xfId="111"/>
    <cellStyle name="표준 5 2 2 5" xfId="95"/>
    <cellStyle name="표준 5 2 3" xfId="60"/>
    <cellStyle name="표준 5 2 3 2" xfId="78"/>
    <cellStyle name="표준 5 2 3 2 2" xfId="121"/>
    <cellStyle name="표준 5 2 3 2 3" xfId="105"/>
    <cellStyle name="표준 5 2 3 3" xfId="113"/>
    <cellStyle name="표준 5 2 3 4" xfId="97"/>
    <cellStyle name="표준 5 2 4" xfId="74"/>
    <cellStyle name="표준 5 2 4 2" xfId="117"/>
    <cellStyle name="표준 5 2 4 3" xfId="101"/>
    <cellStyle name="표준 5 2 5" xfId="109"/>
    <cellStyle name="표준 5 2 6" xfId="93"/>
    <cellStyle name="표준 5 3" xfId="37"/>
    <cellStyle name="표준 5 3 2" xfId="61"/>
    <cellStyle name="표준 5 3 2 2" xfId="79"/>
    <cellStyle name="표준 5 3 2 2 2" xfId="122"/>
    <cellStyle name="표준 5 3 2 2 3" xfId="106"/>
    <cellStyle name="표준 5 3 2 3" xfId="114"/>
    <cellStyle name="표준 5 3 2 4" xfId="98"/>
    <cellStyle name="표준 5 3 3" xfId="75"/>
    <cellStyle name="표준 5 3 3 2" xfId="118"/>
    <cellStyle name="표준 5 3 3 3" xfId="102"/>
    <cellStyle name="표준 5 3 4" xfId="110"/>
    <cellStyle name="표준 5 3 5" xfId="94"/>
    <cellStyle name="표준 5 4" xfId="51"/>
    <cellStyle name="표준 5 4 2" xfId="77"/>
    <cellStyle name="표준 5 4 2 2" xfId="120"/>
    <cellStyle name="표준 5 4 2 3" xfId="104"/>
    <cellStyle name="표준 5 4 3" xfId="112"/>
    <cellStyle name="표준 5 4 4" xfId="96"/>
    <cellStyle name="표준 5 5" xfId="65"/>
    <cellStyle name="표준 5 5 2" xfId="116"/>
    <cellStyle name="표준 5 5 3" xfId="100"/>
    <cellStyle name="표준 5 6" xfId="108"/>
    <cellStyle name="표준 5 7" xfId="92"/>
    <cellStyle name="표준 6" xfId="20"/>
    <cellStyle name="표준 6 2" xfId="32"/>
    <cellStyle name="표준 6 3" xfId="43"/>
    <cellStyle name="표준 6 4" xfId="57"/>
    <cellStyle name="표준 6 5" xfId="71"/>
    <cellStyle name="표준_Ⅴ.업체별현황 2" xfId="86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fitToPage="1"/>
  </sheetPr>
  <dimension ref="A1:R31"/>
  <sheetViews>
    <sheetView tabSelected="1" view="pageBreakPreview" zoomScale="75" zoomScaleNormal="100" zoomScaleSheetLayoutView="75" workbookViewId="0">
      <selection activeCell="P15" sqref="P15"/>
    </sheetView>
  </sheetViews>
  <sheetFormatPr defaultColWidth="7.77734375" defaultRowHeight="24.95" customHeight="1" x14ac:dyDescent="0.15"/>
  <cols>
    <col min="1" max="2" width="10.77734375" style="2" customWidth="1"/>
    <col min="3" max="10" width="14" style="2" customWidth="1"/>
    <col min="11" max="16384" width="7.77734375" style="2"/>
  </cols>
  <sheetData>
    <row r="1" spans="1:18" ht="45" customHeight="1" thickBot="1" x14ac:dyDescent="0.2">
      <c r="A1" s="197" t="s">
        <v>21</v>
      </c>
      <c r="B1" s="197"/>
      <c r="C1" s="197"/>
      <c r="D1" s="197"/>
      <c r="E1" s="197"/>
      <c r="F1" s="197"/>
      <c r="G1" s="197"/>
      <c r="H1" s="197"/>
      <c r="I1" s="197"/>
      <c r="J1" s="197"/>
    </row>
    <row r="2" spans="1:18" s="1" customFormat="1" ht="24.95" customHeight="1" x14ac:dyDescent="0.15">
      <c r="A2" s="195" t="s">
        <v>4</v>
      </c>
      <c r="B2" s="193" t="s">
        <v>5</v>
      </c>
      <c r="C2" s="191" t="s">
        <v>229</v>
      </c>
      <c r="D2" s="191"/>
      <c r="E2" s="191"/>
      <c r="F2" s="191"/>
      <c r="G2" s="191" t="s">
        <v>195</v>
      </c>
      <c r="H2" s="191"/>
      <c r="I2" s="191"/>
      <c r="J2" s="192"/>
    </row>
    <row r="3" spans="1:18" s="1" customFormat="1" ht="24.95" customHeight="1" x14ac:dyDescent="0.15">
      <c r="A3" s="196"/>
      <c r="B3" s="194"/>
      <c r="C3" s="30" t="s">
        <v>0</v>
      </c>
      <c r="D3" s="30" t="s">
        <v>1</v>
      </c>
      <c r="E3" s="30" t="s">
        <v>2</v>
      </c>
      <c r="F3" s="30" t="s">
        <v>3</v>
      </c>
      <c r="G3" s="30" t="s">
        <v>0</v>
      </c>
      <c r="H3" s="30" t="s">
        <v>1</v>
      </c>
      <c r="I3" s="30" t="s">
        <v>2</v>
      </c>
      <c r="J3" s="31" t="s">
        <v>3</v>
      </c>
    </row>
    <row r="4" spans="1:18" s="1" customFormat="1" ht="24.95" customHeight="1" x14ac:dyDescent="0.15">
      <c r="A4" s="32" t="s">
        <v>6</v>
      </c>
      <c r="B4" s="176">
        <f>C4-G4</f>
        <v>-20</v>
      </c>
      <c r="C4" s="182">
        <f>SUM(C5:C17)</f>
        <v>1331</v>
      </c>
      <c r="D4" s="36"/>
      <c r="E4" s="36"/>
      <c r="F4" s="36"/>
      <c r="G4" s="182">
        <f>SUM(G5:G17)</f>
        <v>1351</v>
      </c>
      <c r="H4" s="36"/>
      <c r="I4" s="36"/>
      <c r="J4" s="36"/>
    </row>
    <row r="5" spans="1:18" ht="24.95" customHeight="1" x14ac:dyDescent="0.15">
      <c r="A5" s="65" t="s">
        <v>163</v>
      </c>
      <c r="B5" s="177">
        <f>C5-G5</f>
        <v>-4</v>
      </c>
      <c r="C5" s="183">
        <f>D5+E5+F5</f>
        <v>283</v>
      </c>
      <c r="D5" s="51">
        <v>0</v>
      </c>
      <c r="E5" s="51">
        <v>237</v>
      </c>
      <c r="F5" s="73">
        <v>46</v>
      </c>
      <c r="G5" s="183">
        <f>SUM(H5:J5)</f>
        <v>287</v>
      </c>
      <c r="H5" s="51">
        <v>0</v>
      </c>
      <c r="I5" s="51">
        <v>241</v>
      </c>
      <c r="J5" s="73">
        <v>46</v>
      </c>
    </row>
    <row r="6" spans="1:18" s="1" customFormat="1" ht="24.95" customHeight="1" x14ac:dyDescent="0.15">
      <c r="A6" s="26" t="s">
        <v>191</v>
      </c>
      <c r="B6" s="177">
        <f t="shared" ref="B6:B17" si="0">C6-G6</f>
        <v>-7</v>
      </c>
      <c r="C6" s="183">
        <f t="shared" ref="C6:C17" si="1">D6+E6+F6</f>
        <v>13</v>
      </c>
      <c r="D6" s="38">
        <v>0</v>
      </c>
      <c r="E6" s="38">
        <v>12</v>
      </c>
      <c r="F6" s="38">
        <v>1</v>
      </c>
      <c r="G6" s="183">
        <f>SUM(H6:J6)</f>
        <v>20</v>
      </c>
      <c r="H6" s="38">
        <v>0</v>
      </c>
      <c r="I6" s="38">
        <v>19</v>
      </c>
      <c r="J6" s="38">
        <v>1</v>
      </c>
    </row>
    <row r="7" spans="1:18" s="15" customFormat="1" ht="24.95" customHeight="1" x14ac:dyDescent="0.15">
      <c r="A7" s="28" t="s">
        <v>55</v>
      </c>
      <c r="B7" s="177">
        <f t="shared" si="0"/>
        <v>0</v>
      </c>
      <c r="C7" s="183">
        <f t="shared" si="1"/>
        <v>0</v>
      </c>
      <c r="D7" s="29">
        <v>0</v>
      </c>
      <c r="E7" s="29">
        <v>0</v>
      </c>
      <c r="F7" s="29">
        <v>0</v>
      </c>
      <c r="G7" s="185">
        <f t="shared" ref="G7:G8" si="2">SUM(H7:J7)</f>
        <v>0</v>
      </c>
      <c r="H7" s="29">
        <v>0</v>
      </c>
      <c r="I7" s="29">
        <v>0</v>
      </c>
      <c r="J7" s="29">
        <v>0</v>
      </c>
    </row>
    <row r="8" spans="1:18" s="10" customFormat="1" ht="24.75" customHeight="1" x14ac:dyDescent="0.15">
      <c r="A8" s="26" t="s">
        <v>124</v>
      </c>
      <c r="B8" s="177">
        <f t="shared" si="0"/>
        <v>-1</v>
      </c>
      <c r="C8" s="183">
        <f t="shared" si="1"/>
        <v>55</v>
      </c>
      <c r="D8" s="37">
        <v>0</v>
      </c>
      <c r="E8" s="37">
        <v>49</v>
      </c>
      <c r="F8" s="37">
        <v>6</v>
      </c>
      <c r="G8" s="185">
        <f t="shared" si="2"/>
        <v>56</v>
      </c>
      <c r="H8" s="37">
        <v>0</v>
      </c>
      <c r="I8" s="37">
        <v>50</v>
      </c>
      <c r="J8" s="37">
        <v>6</v>
      </c>
      <c r="K8" s="7"/>
      <c r="L8" s="8"/>
      <c r="M8" s="8"/>
      <c r="N8" s="8"/>
      <c r="O8" s="8"/>
      <c r="P8" s="9"/>
      <c r="Q8" s="9"/>
      <c r="R8" s="9"/>
    </row>
    <row r="9" spans="1:18" s="10" customFormat="1" ht="24.75" customHeight="1" x14ac:dyDescent="0.15">
      <c r="A9" s="26" t="s">
        <v>187</v>
      </c>
      <c r="B9" s="177">
        <f t="shared" si="0"/>
        <v>0</v>
      </c>
      <c r="C9" s="183">
        <f t="shared" si="1"/>
        <v>0</v>
      </c>
      <c r="D9" s="37">
        <v>0</v>
      </c>
      <c r="E9" s="37">
        <v>0</v>
      </c>
      <c r="F9" s="37">
        <v>0</v>
      </c>
      <c r="G9" s="185">
        <f>SUM(H9:J9)</f>
        <v>0</v>
      </c>
      <c r="H9" s="37">
        <v>0</v>
      </c>
      <c r="I9" s="37">
        <v>0</v>
      </c>
      <c r="J9" s="37">
        <v>0</v>
      </c>
      <c r="K9" s="7"/>
      <c r="L9" s="8"/>
      <c r="M9" s="8"/>
      <c r="N9" s="8"/>
      <c r="O9" s="8"/>
      <c r="P9" s="9"/>
      <c r="Q9" s="9"/>
      <c r="R9" s="9"/>
    </row>
    <row r="10" spans="1:18" ht="24.95" customHeight="1" x14ac:dyDescent="0.15">
      <c r="A10" s="48" t="s">
        <v>117</v>
      </c>
      <c r="B10" s="177">
        <f t="shared" si="0"/>
        <v>0</v>
      </c>
      <c r="C10" s="183">
        <f t="shared" si="1"/>
        <v>18</v>
      </c>
      <c r="D10" s="39">
        <v>18</v>
      </c>
      <c r="E10" s="39">
        <v>0</v>
      </c>
      <c r="F10" s="39">
        <v>0</v>
      </c>
      <c r="G10" s="186">
        <f t="shared" ref="G10:G13" si="3">SUM(H10:J10)</f>
        <v>18</v>
      </c>
      <c r="H10" s="39">
        <v>18</v>
      </c>
      <c r="I10" s="39">
        <v>0</v>
      </c>
      <c r="J10" s="39">
        <v>0</v>
      </c>
      <c r="M10" s="74"/>
    </row>
    <row r="11" spans="1:18" ht="24.95" customHeight="1" x14ac:dyDescent="0.15">
      <c r="A11" s="48" t="s">
        <v>185</v>
      </c>
      <c r="B11" s="177">
        <f t="shared" si="0"/>
        <v>0</v>
      </c>
      <c r="C11" s="183">
        <f t="shared" si="1"/>
        <v>14</v>
      </c>
      <c r="D11" s="39">
        <v>0</v>
      </c>
      <c r="E11" s="39">
        <v>14</v>
      </c>
      <c r="F11" s="39">
        <v>0</v>
      </c>
      <c r="G11" s="186">
        <f t="shared" si="3"/>
        <v>14</v>
      </c>
      <c r="H11" s="39">
        <v>0</v>
      </c>
      <c r="I11" s="39">
        <v>14</v>
      </c>
      <c r="J11" s="39">
        <v>0</v>
      </c>
    </row>
    <row r="12" spans="1:18" s="1" customFormat="1" ht="24.95" customHeight="1" x14ac:dyDescent="0.15">
      <c r="A12" s="48" t="s">
        <v>161</v>
      </c>
      <c r="B12" s="177">
        <f t="shared" si="0"/>
        <v>-2</v>
      </c>
      <c r="C12" s="183">
        <f t="shared" si="1"/>
        <v>32</v>
      </c>
      <c r="D12" s="63">
        <v>0</v>
      </c>
      <c r="E12" s="63">
        <v>32</v>
      </c>
      <c r="F12" s="63">
        <v>0</v>
      </c>
      <c r="G12" s="186">
        <f t="shared" si="3"/>
        <v>34</v>
      </c>
      <c r="H12" s="63">
        <v>0</v>
      </c>
      <c r="I12" s="63">
        <v>34</v>
      </c>
      <c r="J12" s="63">
        <v>0</v>
      </c>
    </row>
    <row r="13" spans="1:18" ht="24.95" customHeight="1" x14ac:dyDescent="0.15">
      <c r="A13" s="48" t="s">
        <v>179</v>
      </c>
      <c r="B13" s="177">
        <f t="shared" si="0"/>
        <v>-7</v>
      </c>
      <c r="C13" s="183">
        <f t="shared" si="1"/>
        <v>67</v>
      </c>
      <c r="D13" s="39">
        <v>0</v>
      </c>
      <c r="E13" s="39">
        <v>67</v>
      </c>
      <c r="F13" s="39">
        <v>0</v>
      </c>
      <c r="G13" s="186">
        <f t="shared" si="3"/>
        <v>74</v>
      </c>
      <c r="H13" s="39">
        <v>0</v>
      </c>
      <c r="I13" s="39">
        <v>74</v>
      </c>
      <c r="J13" s="39">
        <v>0</v>
      </c>
    </row>
    <row r="14" spans="1:18" s="12" customFormat="1" ht="24.95" customHeight="1" x14ac:dyDescent="0.15">
      <c r="A14" s="33" t="s">
        <v>31</v>
      </c>
      <c r="B14" s="177">
        <f t="shared" si="0"/>
        <v>2</v>
      </c>
      <c r="C14" s="183">
        <f t="shared" si="1"/>
        <v>40</v>
      </c>
      <c r="D14" s="29">
        <v>0</v>
      </c>
      <c r="E14" s="29">
        <v>20</v>
      </c>
      <c r="F14" s="29">
        <v>20</v>
      </c>
      <c r="G14" s="186">
        <f t="shared" ref="G14:G15" si="4">SUM(H14:J14)</f>
        <v>38</v>
      </c>
      <c r="H14" s="29">
        <v>0</v>
      </c>
      <c r="I14" s="29">
        <v>17</v>
      </c>
      <c r="J14" s="29">
        <v>21</v>
      </c>
    </row>
    <row r="15" spans="1:18" s="10" customFormat="1" ht="24.75" customHeight="1" x14ac:dyDescent="0.15">
      <c r="A15" s="26" t="s">
        <v>188</v>
      </c>
      <c r="B15" s="177">
        <f t="shared" si="0"/>
        <v>-1</v>
      </c>
      <c r="C15" s="183">
        <f t="shared" si="1"/>
        <v>680</v>
      </c>
      <c r="D15" s="50">
        <v>680</v>
      </c>
      <c r="E15" s="50">
        <v>0</v>
      </c>
      <c r="F15" s="27">
        <v>0</v>
      </c>
      <c r="G15" s="186">
        <f t="shared" si="4"/>
        <v>681</v>
      </c>
      <c r="H15" s="50">
        <v>681</v>
      </c>
      <c r="I15" s="50">
        <v>0</v>
      </c>
      <c r="J15" s="27">
        <v>0</v>
      </c>
      <c r="K15" s="13"/>
    </row>
    <row r="16" spans="1:18" s="10" customFormat="1" ht="24.75" customHeight="1" x14ac:dyDescent="0.15">
      <c r="A16" s="56" t="s">
        <v>30</v>
      </c>
      <c r="B16" s="177">
        <f t="shared" si="0"/>
        <v>0</v>
      </c>
      <c r="C16" s="183">
        <f t="shared" si="1"/>
        <v>116</v>
      </c>
      <c r="D16" s="58">
        <v>0</v>
      </c>
      <c r="E16" s="58">
        <v>114</v>
      </c>
      <c r="F16" s="58">
        <v>2</v>
      </c>
      <c r="G16" s="186">
        <f t="shared" ref="G16" si="5">SUM(H16:J16)</f>
        <v>116</v>
      </c>
      <c r="H16" s="58">
        <v>0</v>
      </c>
      <c r="I16" s="58">
        <v>114</v>
      </c>
      <c r="J16" s="58">
        <v>2</v>
      </c>
      <c r="K16" s="13"/>
    </row>
    <row r="17" spans="1:18" s="10" customFormat="1" ht="24.75" customHeight="1" x14ac:dyDescent="0.15">
      <c r="A17" s="56" t="s">
        <v>152</v>
      </c>
      <c r="B17" s="177">
        <f t="shared" si="0"/>
        <v>0</v>
      </c>
      <c r="C17" s="183">
        <f t="shared" si="1"/>
        <v>13</v>
      </c>
      <c r="D17" s="57">
        <v>0</v>
      </c>
      <c r="E17" s="58">
        <v>13</v>
      </c>
      <c r="F17" s="58">
        <v>0</v>
      </c>
      <c r="G17" s="186">
        <f t="shared" ref="G17" si="6">SUM(H17:J17)</f>
        <v>13</v>
      </c>
      <c r="H17" s="57">
        <v>0</v>
      </c>
      <c r="I17" s="58">
        <v>13</v>
      </c>
      <c r="J17" s="58">
        <v>0</v>
      </c>
      <c r="K17" s="13"/>
    </row>
    <row r="18" spans="1:18" ht="24.95" customHeight="1" x14ac:dyDescent="0.15">
      <c r="A18" s="11"/>
      <c r="B18" s="11"/>
      <c r="C18" s="11"/>
      <c r="D18" s="11"/>
      <c r="E18" s="11" t="s">
        <v>37</v>
      </c>
      <c r="F18" s="11"/>
      <c r="G18" s="401"/>
      <c r="H18" s="11"/>
      <c r="I18" s="11"/>
      <c r="J18" s="11"/>
    </row>
    <row r="19" spans="1:18" ht="35.25" customHeight="1" thickBot="1" x14ac:dyDescent="0.2">
      <c r="A19" s="200" t="s">
        <v>22</v>
      </c>
      <c r="B19" s="200"/>
      <c r="C19" s="200"/>
      <c r="D19" s="200"/>
      <c r="E19" s="200"/>
      <c r="F19" s="200"/>
      <c r="G19" s="200"/>
      <c r="H19" s="200"/>
      <c r="I19" s="200"/>
      <c r="J19" s="200"/>
    </row>
    <row r="20" spans="1:18" ht="24.95" customHeight="1" x14ac:dyDescent="0.15">
      <c r="A20" s="195" t="s">
        <v>4</v>
      </c>
      <c r="B20" s="193" t="s">
        <v>5</v>
      </c>
      <c r="C20" s="198" t="s">
        <v>230</v>
      </c>
      <c r="D20" s="198"/>
      <c r="E20" s="198"/>
      <c r="F20" s="198"/>
      <c r="G20" s="198" t="s">
        <v>231</v>
      </c>
      <c r="H20" s="198"/>
      <c r="I20" s="198"/>
      <c r="J20" s="199"/>
    </row>
    <row r="21" spans="1:18" ht="24.95" customHeight="1" x14ac:dyDescent="0.15">
      <c r="A21" s="196"/>
      <c r="B21" s="194"/>
      <c r="C21" s="30" t="s">
        <v>0</v>
      </c>
      <c r="D21" s="30" t="s">
        <v>1</v>
      </c>
      <c r="E21" s="30" t="s">
        <v>2</v>
      </c>
      <c r="F21" s="30" t="s">
        <v>3</v>
      </c>
      <c r="G21" s="30" t="s">
        <v>0</v>
      </c>
      <c r="H21" s="30" t="s">
        <v>1</v>
      </c>
      <c r="I21" s="30" t="s">
        <v>2</v>
      </c>
      <c r="J21" s="31" t="s">
        <v>3</v>
      </c>
    </row>
    <row r="22" spans="1:18" ht="24.95" customHeight="1" x14ac:dyDescent="0.15">
      <c r="A22" s="47" t="s">
        <v>6</v>
      </c>
      <c r="B22" s="178">
        <f>SUM(B24:B31)</f>
        <v>-11</v>
      </c>
      <c r="C22" s="184">
        <f>SUM(C23:C31)</f>
        <v>798</v>
      </c>
      <c r="D22" s="40"/>
      <c r="E22" s="40"/>
      <c r="F22" s="40"/>
      <c r="G22" s="184">
        <f>SUM(G23:G31)</f>
        <v>809</v>
      </c>
      <c r="H22" s="40"/>
      <c r="I22" s="40"/>
      <c r="J22" s="40"/>
    </row>
    <row r="23" spans="1:18" ht="24.95" customHeight="1" x14ac:dyDescent="0.15">
      <c r="A23" s="72" t="s">
        <v>164</v>
      </c>
      <c r="B23" s="177">
        <f t="shared" ref="B23:B24" si="7">C23-G23</f>
        <v>0</v>
      </c>
      <c r="C23" s="183">
        <f>D23+E23+F23</f>
        <v>4</v>
      </c>
      <c r="D23" s="51">
        <v>0</v>
      </c>
      <c r="E23" s="51">
        <v>4</v>
      </c>
      <c r="F23" s="51">
        <v>0</v>
      </c>
      <c r="G23" s="187">
        <f t="shared" ref="G23" si="8">SUM(H23+I23+J23)</f>
        <v>4</v>
      </c>
      <c r="H23" s="51">
        <v>0</v>
      </c>
      <c r="I23" s="51">
        <v>4</v>
      </c>
      <c r="J23" s="51">
        <v>0</v>
      </c>
    </row>
    <row r="24" spans="1:18" ht="24.95" customHeight="1" x14ac:dyDescent="0.15">
      <c r="A24" s="41" t="s">
        <v>192</v>
      </c>
      <c r="B24" s="179">
        <f t="shared" si="7"/>
        <v>-7</v>
      </c>
      <c r="C24" s="183">
        <f t="shared" ref="C24:C31" si="9">D24+E24+F24</f>
        <v>3</v>
      </c>
      <c r="D24" s="38">
        <v>0</v>
      </c>
      <c r="E24" s="38">
        <v>3</v>
      </c>
      <c r="F24" s="38">
        <v>0</v>
      </c>
      <c r="G24" s="186">
        <f t="shared" ref="G24" si="10">SUM(H24:J24)</f>
        <v>10</v>
      </c>
      <c r="H24" s="38">
        <v>0</v>
      </c>
      <c r="I24" s="38">
        <v>10</v>
      </c>
      <c r="J24" s="38">
        <v>0</v>
      </c>
    </row>
    <row r="25" spans="1:18" s="11" customFormat="1" ht="24.95" customHeight="1" x14ac:dyDescent="0.15">
      <c r="A25" s="41" t="s">
        <v>50</v>
      </c>
      <c r="B25" s="179">
        <f t="shared" ref="B25:B27" si="11">C25-G25</f>
        <v>0</v>
      </c>
      <c r="C25" s="183">
        <f t="shared" si="9"/>
        <v>0</v>
      </c>
      <c r="D25" s="27">
        <v>0</v>
      </c>
      <c r="E25" s="27">
        <v>0</v>
      </c>
      <c r="F25" s="27">
        <v>0</v>
      </c>
      <c r="G25" s="186">
        <f t="shared" ref="G25:G30" si="12">SUM(H25:J25)</f>
        <v>0</v>
      </c>
      <c r="H25" s="27">
        <v>0</v>
      </c>
      <c r="I25" s="27">
        <v>0</v>
      </c>
      <c r="J25" s="27">
        <v>0</v>
      </c>
    </row>
    <row r="26" spans="1:18" s="10" customFormat="1" ht="24.75" customHeight="1" x14ac:dyDescent="0.15">
      <c r="A26" s="41" t="s">
        <v>124</v>
      </c>
      <c r="B26" s="179">
        <f t="shared" si="11"/>
        <v>-1</v>
      </c>
      <c r="C26" s="183">
        <f t="shared" si="9"/>
        <v>55</v>
      </c>
      <c r="D26" s="37">
        <v>0</v>
      </c>
      <c r="E26" s="37">
        <v>49</v>
      </c>
      <c r="F26" s="37">
        <v>6</v>
      </c>
      <c r="G26" s="186">
        <f t="shared" si="12"/>
        <v>56</v>
      </c>
      <c r="H26" s="37">
        <v>0</v>
      </c>
      <c r="I26" s="37">
        <v>50</v>
      </c>
      <c r="J26" s="37">
        <v>6</v>
      </c>
      <c r="K26" s="7"/>
      <c r="L26" s="8"/>
      <c r="M26" s="8"/>
      <c r="N26" s="8"/>
      <c r="O26" s="8"/>
      <c r="P26" s="9"/>
      <c r="Q26" s="9"/>
      <c r="R26" s="9"/>
    </row>
    <row r="27" spans="1:18" ht="24.95" customHeight="1" x14ac:dyDescent="0.15">
      <c r="A27" s="41" t="s">
        <v>161</v>
      </c>
      <c r="B27" s="179">
        <f t="shared" si="11"/>
        <v>-2</v>
      </c>
      <c r="C27" s="183">
        <f t="shared" si="9"/>
        <v>32</v>
      </c>
      <c r="D27" s="64">
        <v>0</v>
      </c>
      <c r="E27" s="64">
        <v>32</v>
      </c>
      <c r="F27" s="64">
        <v>0</v>
      </c>
      <c r="G27" s="186">
        <f t="shared" si="12"/>
        <v>34</v>
      </c>
      <c r="H27" s="64">
        <v>0</v>
      </c>
      <c r="I27" s="64">
        <v>34</v>
      </c>
      <c r="J27" s="64">
        <v>0</v>
      </c>
    </row>
    <row r="28" spans="1:18" s="10" customFormat="1" ht="24.75" customHeight="1" x14ac:dyDescent="0.15">
      <c r="A28" s="49" t="s">
        <v>162</v>
      </c>
      <c r="B28" s="179">
        <f>C28-G28</f>
        <v>0</v>
      </c>
      <c r="C28" s="183">
        <f t="shared" si="9"/>
        <v>18</v>
      </c>
      <c r="D28" s="39">
        <v>18</v>
      </c>
      <c r="E28" s="39">
        <v>0</v>
      </c>
      <c r="F28" s="39">
        <v>0</v>
      </c>
      <c r="G28" s="186">
        <f t="shared" si="12"/>
        <v>18</v>
      </c>
      <c r="H28" s="39">
        <v>18</v>
      </c>
      <c r="I28" s="39">
        <v>0</v>
      </c>
      <c r="J28" s="39">
        <v>0</v>
      </c>
      <c r="K28" s="13"/>
    </row>
    <row r="29" spans="1:18" s="16" customFormat="1" ht="24.95" customHeight="1" x14ac:dyDescent="0.15">
      <c r="A29" s="41" t="s">
        <v>189</v>
      </c>
      <c r="B29" s="179">
        <f>C29-G29</f>
        <v>-1</v>
      </c>
      <c r="C29" s="183">
        <f t="shared" si="9"/>
        <v>680</v>
      </c>
      <c r="D29" s="50">
        <v>680</v>
      </c>
      <c r="E29" s="27">
        <v>0</v>
      </c>
      <c r="F29" s="27">
        <v>0</v>
      </c>
      <c r="G29" s="186">
        <f>SUM(H29:J29)</f>
        <v>681</v>
      </c>
      <c r="H29" s="50">
        <v>681</v>
      </c>
      <c r="I29" s="27">
        <v>0</v>
      </c>
      <c r="J29" s="27">
        <v>0</v>
      </c>
      <c r="K29" s="14"/>
      <c r="L29" s="14"/>
      <c r="M29" s="14"/>
      <c r="N29" s="14"/>
      <c r="O29" s="14"/>
      <c r="P29" s="14"/>
      <c r="Q29" s="14"/>
      <c r="R29" s="14"/>
    </row>
    <row r="30" spans="1:18" ht="24.95" customHeight="1" x14ac:dyDescent="0.15">
      <c r="A30" s="60" t="s">
        <v>30</v>
      </c>
      <c r="B30" s="180">
        <f>C30-G30</f>
        <v>0</v>
      </c>
      <c r="C30" s="183">
        <f t="shared" si="9"/>
        <v>6</v>
      </c>
      <c r="D30" s="61">
        <v>0</v>
      </c>
      <c r="E30" s="61">
        <v>4</v>
      </c>
      <c r="F30" s="61">
        <v>2</v>
      </c>
      <c r="G30" s="186">
        <f t="shared" si="12"/>
        <v>6</v>
      </c>
      <c r="H30" s="61">
        <v>0</v>
      </c>
      <c r="I30" s="61">
        <v>4</v>
      </c>
      <c r="J30" s="61">
        <v>2</v>
      </c>
    </row>
    <row r="31" spans="1:18" ht="24.95" customHeight="1" x14ac:dyDescent="0.15">
      <c r="A31" s="62" t="s">
        <v>178</v>
      </c>
      <c r="B31" s="181">
        <f>C31-G31</f>
        <v>0</v>
      </c>
      <c r="C31" s="183">
        <f t="shared" si="9"/>
        <v>0</v>
      </c>
      <c r="D31" s="62">
        <v>0</v>
      </c>
      <c r="E31" s="62">
        <v>0</v>
      </c>
      <c r="F31" s="62">
        <v>0</v>
      </c>
      <c r="G31" s="188">
        <f>SUM(H31:J31)</f>
        <v>0</v>
      </c>
      <c r="H31" s="62">
        <v>0</v>
      </c>
      <c r="I31" s="62">
        <v>0</v>
      </c>
      <c r="J31" s="62">
        <v>0</v>
      </c>
    </row>
  </sheetData>
  <mergeCells count="10">
    <mergeCell ref="A20:A21"/>
    <mergeCell ref="B20:B21"/>
    <mergeCell ref="C20:F20"/>
    <mergeCell ref="G20:J20"/>
    <mergeCell ref="A19:J19"/>
    <mergeCell ref="G2:J2"/>
    <mergeCell ref="B2:B3"/>
    <mergeCell ref="A2:A3"/>
    <mergeCell ref="C2:F2"/>
    <mergeCell ref="A1:J1"/>
  </mergeCells>
  <phoneticPr fontId="11" type="noConversion"/>
  <pageMargins left="0.51181102362204722" right="0.55118110236220474" top="0.39370078740157483" bottom="0.31496062992125984" header="0.27559055118110237" footer="0.23622047244094491"/>
  <pageSetup paperSize="9" scale="5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247"/>
  <sheetViews>
    <sheetView zoomScale="80" zoomScaleNormal="80" zoomScaleSheetLayoutView="80" workbookViewId="0">
      <selection activeCell="Y13" sqref="Y13"/>
    </sheetView>
  </sheetViews>
  <sheetFormatPr defaultRowHeight="13.5" x14ac:dyDescent="0.15"/>
  <cols>
    <col min="1" max="1" width="7.88671875" style="4" customWidth="1"/>
    <col min="2" max="2" width="6.5546875" style="4" bestFit="1" customWidth="1"/>
    <col min="3" max="3" width="7.77734375" style="5" customWidth="1"/>
    <col min="4" max="5" width="8.88671875" style="6"/>
    <col min="6" max="6" width="5.5546875" style="6" customWidth="1"/>
    <col min="7" max="7" width="15.77734375" style="6" customWidth="1"/>
    <col min="8" max="8" width="17.77734375" style="6" customWidth="1"/>
    <col min="9" max="10" width="5.88671875" style="6" bestFit="1" customWidth="1"/>
    <col min="11" max="11" width="10.88671875" style="163" customWidth="1"/>
    <col min="12" max="14" width="9.44140625" style="8" customWidth="1"/>
    <col min="15" max="15" width="14.88671875" style="9" bestFit="1" customWidth="1"/>
    <col min="16" max="16" width="11.77734375" style="9" customWidth="1"/>
    <col min="17" max="17" width="12.109375" style="9" customWidth="1"/>
    <col min="18" max="20" width="11.44140625" style="9" customWidth="1"/>
    <col min="21" max="16384" width="8.88671875" style="3"/>
  </cols>
  <sheetData>
    <row r="1" spans="1:21" ht="52.5" customHeight="1" thickBot="1" x14ac:dyDescent="0.2">
      <c r="A1" s="328" t="s">
        <v>232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</row>
    <row r="2" spans="1:21" ht="30.75" customHeight="1" x14ac:dyDescent="0.15">
      <c r="A2" s="329" t="s">
        <v>7</v>
      </c>
      <c r="B2" s="330"/>
      <c r="C2" s="330"/>
      <c r="D2" s="331" t="s">
        <v>8</v>
      </c>
      <c r="E2" s="331"/>
      <c r="F2" s="331"/>
      <c r="G2" s="331" t="s">
        <v>9</v>
      </c>
      <c r="H2" s="330"/>
      <c r="I2" s="330" t="s">
        <v>10</v>
      </c>
      <c r="J2" s="330"/>
      <c r="K2" s="150" t="s">
        <v>11</v>
      </c>
      <c r="L2" s="333" t="s">
        <v>12</v>
      </c>
      <c r="M2" s="333"/>
      <c r="N2" s="333"/>
      <c r="O2" s="334" t="s">
        <v>198</v>
      </c>
      <c r="P2" s="334" t="s">
        <v>199</v>
      </c>
      <c r="Q2" s="334" t="s">
        <v>200</v>
      </c>
      <c r="R2" s="390" t="s">
        <v>13</v>
      </c>
      <c r="S2" s="334" t="s">
        <v>201</v>
      </c>
      <c r="T2" s="337" t="s">
        <v>202</v>
      </c>
      <c r="U2" s="17"/>
    </row>
    <row r="3" spans="1:21" ht="27" customHeight="1" x14ac:dyDescent="0.15">
      <c r="A3" s="339" t="s">
        <v>208</v>
      </c>
      <c r="B3" s="340" t="s">
        <v>196</v>
      </c>
      <c r="C3" s="341" t="s">
        <v>197</v>
      </c>
      <c r="D3" s="332"/>
      <c r="E3" s="332"/>
      <c r="F3" s="332"/>
      <c r="G3" s="342" t="s">
        <v>14</v>
      </c>
      <c r="H3" s="342" t="s">
        <v>15</v>
      </c>
      <c r="I3" s="332" t="s">
        <v>16</v>
      </c>
      <c r="J3" s="332" t="s">
        <v>17</v>
      </c>
      <c r="K3" s="343" t="s">
        <v>18</v>
      </c>
      <c r="L3" s="344" t="s">
        <v>19</v>
      </c>
      <c r="M3" s="346" t="s">
        <v>20</v>
      </c>
      <c r="N3" s="346"/>
      <c r="O3" s="335"/>
      <c r="P3" s="335"/>
      <c r="Q3" s="335"/>
      <c r="R3" s="391"/>
      <c r="S3" s="335"/>
      <c r="T3" s="338"/>
      <c r="U3" s="17"/>
    </row>
    <row r="4" spans="1:21" ht="36.75" customHeight="1" x14ac:dyDescent="0.15">
      <c r="A4" s="339"/>
      <c r="B4" s="340"/>
      <c r="C4" s="341"/>
      <c r="D4" s="332"/>
      <c r="E4" s="332"/>
      <c r="F4" s="332"/>
      <c r="G4" s="342"/>
      <c r="H4" s="342"/>
      <c r="I4" s="342"/>
      <c r="J4" s="342"/>
      <c r="K4" s="343"/>
      <c r="L4" s="345"/>
      <c r="M4" s="76" t="s">
        <v>227</v>
      </c>
      <c r="N4" s="77" t="s">
        <v>228</v>
      </c>
      <c r="O4" s="336"/>
      <c r="P4" s="335"/>
      <c r="Q4" s="335"/>
      <c r="R4" s="391"/>
      <c r="S4" s="335"/>
      <c r="T4" s="338"/>
      <c r="U4" s="17"/>
    </row>
    <row r="5" spans="1:21" s="17" customFormat="1" ht="21" customHeight="1" x14ac:dyDescent="0.15">
      <c r="A5" s="387" t="s">
        <v>136</v>
      </c>
      <c r="B5" s="288" t="s">
        <v>59</v>
      </c>
      <c r="C5" s="243" t="s">
        <v>40</v>
      </c>
      <c r="D5" s="299" t="s">
        <v>295</v>
      </c>
      <c r="E5" s="300"/>
      <c r="F5" s="301"/>
      <c r="G5" s="243" t="s">
        <v>299</v>
      </c>
      <c r="H5" s="243" t="s">
        <v>301</v>
      </c>
      <c r="I5" s="243" t="s">
        <v>38</v>
      </c>
      <c r="J5" s="243" t="s">
        <v>39</v>
      </c>
      <c r="K5" s="169">
        <v>61.638300000000001</v>
      </c>
      <c r="L5" s="42">
        <v>213</v>
      </c>
      <c r="M5" s="80">
        <v>1</v>
      </c>
      <c r="N5" s="80">
        <v>1</v>
      </c>
      <c r="O5" s="216" t="s">
        <v>248</v>
      </c>
      <c r="P5" s="201" t="s">
        <v>249</v>
      </c>
      <c r="Q5" s="201" t="s">
        <v>250</v>
      </c>
      <c r="R5" s="229" t="s">
        <v>251</v>
      </c>
      <c r="S5" s="201" t="s">
        <v>252</v>
      </c>
      <c r="T5" s="219" t="s">
        <v>253</v>
      </c>
    </row>
    <row r="6" spans="1:21" s="17" customFormat="1" ht="21" customHeight="1" x14ac:dyDescent="0.15">
      <c r="A6" s="388"/>
      <c r="B6" s="289"/>
      <c r="C6" s="244"/>
      <c r="D6" s="302"/>
      <c r="E6" s="303"/>
      <c r="F6" s="304"/>
      <c r="G6" s="245"/>
      <c r="H6" s="245"/>
      <c r="I6" s="245"/>
      <c r="J6" s="245"/>
      <c r="K6" s="169">
        <v>70.3596</v>
      </c>
      <c r="L6" s="42">
        <v>101</v>
      </c>
      <c r="M6" s="80">
        <v>1</v>
      </c>
      <c r="N6" s="80">
        <v>1</v>
      </c>
      <c r="O6" s="217"/>
      <c r="P6" s="202"/>
      <c r="Q6" s="202"/>
      <c r="R6" s="230"/>
      <c r="S6" s="202"/>
      <c r="T6" s="220"/>
    </row>
    <row r="7" spans="1:21" s="17" customFormat="1" ht="21" customHeight="1" x14ac:dyDescent="0.15">
      <c r="A7" s="388"/>
      <c r="B7" s="289"/>
      <c r="C7" s="245"/>
      <c r="D7" s="305"/>
      <c r="E7" s="306"/>
      <c r="F7" s="307"/>
      <c r="G7" s="89" t="s">
        <v>52</v>
      </c>
      <c r="H7" s="90"/>
      <c r="I7" s="91"/>
      <c r="J7" s="91"/>
      <c r="K7" s="151"/>
      <c r="L7" s="92">
        <f>L5+L6</f>
        <v>314</v>
      </c>
      <c r="M7" s="93">
        <v>2</v>
      </c>
      <c r="N7" s="93">
        <v>2</v>
      </c>
      <c r="O7" s="218"/>
      <c r="P7" s="203"/>
      <c r="Q7" s="203"/>
      <c r="R7" s="231"/>
      <c r="S7" s="203"/>
      <c r="T7" s="221"/>
    </row>
    <row r="8" spans="1:21" s="17" customFormat="1" ht="21" customHeight="1" x14ac:dyDescent="0.15">
      <c r="A8" s="388"/>
      <c r="B8" s="289"/>
      <c r="C8" s="243" t="s">
        <v>41</v>
      </c>
      <c r="D8" s="299" t="s">
        <v>296</v>
      </c>
      <c r="E8" s="300"/>
      <c r="F8" s="301"/>
      <c r="G8" s="276" t="s">
        <v>301</v>
      </c>
      <c r="H8" s="276" t="s">
        <v>299</v>
      </c>
      <c r="I8" s="276" t="s">
        <v>38</v>
      </c>
      <c r="J8" s="276" t="s">
        <v>39</v>
      </c>
      <c r="K8" s="161">
        <v>59.98</v>
      </c>
      <c r="L8" s="52">
        <v>328</v>
      </c>
      <c r="M8" s="189">
        <v>0</v>
      </c>
      <c r="N8" s="189">
        <v>0</v>
      </c>
      <c r="O8" s="216" t="s">
        <v>254</v>
      </c>
      <c r="P8" s="201" t="s">
        <v>255</v>
      </c>
      <c r="Q8" s="201" t="s">
        <v>256</v>
      </c>
      <c r="R8" s="229" t="s">
        <v>257</v>
      </c>
      <c r="S8" s="201" t="s">
        <v>258</v>
      </c>
      <c r="T8" s="219" t="s">
        <v>259</v>
      </c>
    </row>
    <row r="9" spans="1:21" s="17" customFormat="1" ht="21" customHeight="1" x14ac:dyDescent="0.15">
      <c r="A9" s="388"/>
      <c r="B9" s="289"/>
      <c r="C9" s="244"/>
      <c r="D9" s="302"/>
      <c r="E9" s="303"/>
      <c r="F9" s="304"/>
      <c r="G9" s="277"/>
      <c r="H9" s="277"/>
      <c r="I9" s="277"/>
      <c r="J9" s="277"/>
      <c r="K9" s="161">
        <v>74.87</v>
      </c>
      <c r="L9" s="52">
        <v>405</v>
      </c>
      <c r="M9" s="189">
        <v>0</v>
      </c>
      <c r="N9" s="189">
        <v>0</v>
      </c>
      <c r="O9" s="217"/>
      <c r="P9" s="202"/>
      <c r="Q9" s="202"/>
      <c r="R9" s="230"/>
      <c r="S9" s="202"/>
      <c r="T9" s="220"/>
    </row>
    <row r="10" spans="1:21" s="17" customFormat="1" ht="21" customHeight="1" x14ac:dyDescent="0.15">
      <c r="A10" s="388"/>
      <c r="B10" s="289"/>
      <c r="C10" s="244"/>
      <c r="D10" s="302"/>
      <c r="E10" s="303"/>
      <c r="F10" s="304"/>
      <c r="G10" s="277"/>
      <c r="H10" s="277"/>
      <c r="I10" s="277"/>
      <c r="J10" s="277"/>
      <c r="K10" s="161">
        <v>84.9</v>
      </c>
      <c r="L10" s="52">
        <v>311</v>
      </c>
      <c r="M10" s="189">
        <v>0</v>
      </c>
      <c r="N10" s="189">
        <v>0</v>
      </c>
      <c r="O10" s="217"/>
      <c r="P10" s="202"/>
      <c r="Q10" s="202"/>
      <c r="R10" s="230"/>
      <c r="S10" s="202"/>
      <c r="T10" s="220"/>
    </row>
    <row r="11" spans="1:21" s="17" customFormat="1" ht="21" customHeight="1" x14ac:dyDescent="0.15">
      <c r="A11" s="388"/>
      <c r="B11" s="289"/>
      <c r="C11" s="244"/>
      <c r="D11" s="302"/>
      <c r="E11" s="303"/>
      <c r="F11" s="304"/>
      <c r="G11" s="278"/>
      <c r="H11" s="278"/>
      <c r="I11" s="278"/>
      <c r="J11" s="278"/>
      <c r="K11" s="161">
        <v>84.92</v>
      </c>
      <c r="L11" s="52">
        <v>142</v>
      </c>
      <c r="M11" s="189">
        <v>0</v>
      </c>
      <c r="N11" s="189">
        <v>0</v>
      </c>
      <c r="O11" s="217"/>
      <c r="P11" s="202"/>
      <c r="Q11" s="202"/>
      <c r="R11" s="230"/>
      <c r="S11" s="202"/>
      <c r="T11" s="220"/>
    </row>
    <row r="12" spans="1:21" s="17" customFormat="1" ht="21" customHeight="1" x14ac:dyDescent="0.15">
      <c r="A12" s="388"/>
      <c r="B12" s="289"/>
      <c r="C12" s="245"/>
      <c r="D12" s="305"/>
      <c r="E12" s="306"/>
      <c r="F12" s="307"/>
      <c r="G12" s="89" t="s">
        <v>52</v>
      </c>
      <c r="H12" s="90"/>
      <c r="I12" s="91"/>
      <c r="J12" s="91"/>
      <c r="K12" s="151"/>
      <c r="L12" s="92">
        <f>SUM(L8:L11)</f>
        <v>1186</v>
      </c>
      <c r="M12" s="93">
        <v>0</v>
      </c>
      <c r="N12" s="93">
        <v>0</v>
      </c>
      <c r="O12" s="218"/>
      <c r="P12" s="203"/>
      <c r="Q12" s="203"/>
      <c r="R12" s="231"/>
      <c r="S12" s="203"/>
      <c r="T12" s="221"/>
    </row>
    <row r="13" spans="1:21" s="17" customFormat="1" ht="21" customHeight="1" x14ac:dyDescent="0.15">
      <c r="A13" s="388"/>
      <c r="B13" s="289"/>
      <c r="C13" s="243" t="s">
        <v>42</v>
      </c>
      <c r="D13" s="299" t="s">
        <v>296</v>
      </c>
      <c r="E13" s="300"/>
      <c r="F13" s="301"/>
      <c r="G13" s="243" t="s">
        <v>299</v>
      </c>
      <c r="H13" s="243" t="s">
        <v>299</v>
      </c>
      <c r="I13" s="243" t="s">
        <v>38</v>
      </c>
      <c r="J13" s="243" t="s">
        <v>39</v>
      </c>
      <c r="K13" s="164">
        <v>82</v>
      </c>
      <c r="L13" s="44">
        <v>74</v>
      </c>
      <c r="M13" s="80">
        <v>10</v>
      </c>
      <c r="N13" s="80">
        <v>10</v>
      </c>
      <c r="O13" s="216" t="s">
        <v>260</v>
      </c>
      <c r="P13" s="201" t="s">
        <v>261</v>
      </c>
      <c r="Q13" s="201" t="s">
        <v>262</v>
      </c>
      <c r="R13" s="229" t="s">
        <v>263</v>
      </c>
      <c r="S13" s="201" t="s">
        <v>264</v>
      </c>
      <c r="T13" s="219" t="s">
        <v>259</v>
      </c>
    </row>
    <row r="14" spans="1:21" s="17" customFormat="1" ht="21" customHeight="1" x14ac:dyDescent="0.15">
      <c r="A14" s="388"/>
      <c r="B14" s="289"/>
      <c r="C14" s="244"/>
      <c r="D14" s="302"/>
      <c r="E14" s="303"/>
      <c r="F14" s="304"/>
      <c r="G14" s="244"/>
      <c r="H14" s="244"/>
      <c r="I14" s="244"/>
      <c r="J14" s="244"/>
      <c r="K14" s="164">
        <v>84</v>
      </c>
      <c r="L14" s="44">
        <v>261</v>
      </c>
      <c r="M14" s="80">
        <v>4</v>
      </c>
      <c r="N14" s="80">
        <v>4</v>
      </c>
      <c r="O14" s="217"/>
      <c r="P14" s="202"/>
      <c r="Q14" s="202"/>
      <c r="R14" s="230"/>
      <c r="S14" s="202"/>
      <c r="T14" s="220"/>
      <c r="U14" s="18"/>
    </row>
    <row r="15" spans="1:21" s="17" customFormat="1" ht="21" customHeight="1" x14ac:dyDescent="0.15">
      <c r="A15" s="388"/>
      <c r="B15" s="289"/>
      <c r="C15" s="244"/>
      <c r="D15" s="302"/>
      <c r="E15" s="303"/>
      <c r="F15" s="304"/>
      <c r="G15" s="245"/>
      <c r="H15" s="245"/>
      <c r="I15" s="245"/>
      <c r="J15" s="245"/>
      <c r="K15" s="164">
        <v>116</v>
      </c>
      <c r="L15" s="44">
        <v>76</v>
      </c>
      <c r="M15" s="80">
        <v>29</v>
      </c>
      <c r="N15" s="80">
        <v>29</v>
      </c>
      <c r="O15" s="217"/>
      <c r="P15" s="202"/>
      <c r="Q15" s="202"/>
      <c r="R15" s="230"/>
      <c r="S15" s="202"/>
      <c r="T15" s="220"/>
    </row>
    <row r="16" spans="1:21" s="17" customFormat="1" ht="21" customHeight="1" x14ac:dyDescent="0.15">
      <c r="A16" s="388"/>
      <c r="B16" s="289"/>
      <c r="C16" s="245"/>
      <c r="D16" s="305"/>
      <c r="E16" s="306"/>
      <c r="F16" s="307"/>
      <c r="G16" s="89" t="s">
        <v>52</v>
      </c>
      <c r="H16" s="90"/>
      <c r="I16" s="91"/>
      <c r="J16" s="91"/>
      <c r="K16" s="151"/>
      <c r="L16" s="92">
        <f>SUM(L13:L15)</f>
        <v>411</v>
      </c>
      <c r="M16" s="93">
        <v>43</v>
      </c>
      <c r="N16" s="93">
        <v>43</v>
      </c>
      <c r="O16" s="218"/>
      <c r="P16" s="203"/>
      <c r="Q16" s="203"/>
      <c r="R16" s="231"/>
      <c r="S16" s="203"/>
      <c r="T16" s="221"/>
    </row>
    <row r="17" spans="1:21" s="10" customFormat="1" ht="21" customHeight="1" x14ac:dyDescent="0.15">
      <c r="A17" s="388"/>
      <c r="B17" s="289"/>
      <c r="C17" s="349" t="s">
        <v>40</v>
      </c>
      <c r="D17" s="352" t="s">
        <v>297</v>
      </c>
      <c r="E17" s="353"/>
      <c r="F17" s="354"/>
      <c r="G17" s="55" t="s">
        <v>299</v>
      </c>
      <c r="H17" s="55" t="s">
        <v>302</v>
      </c>
      <c r="I17" s="55" t="s">
        <v>24</v>
      </c>
      <c r="J17" s="55" t="s">
        <v>25</v>
      </c>
      <c r="K17" s="173">
        <v>59.98</v>
      </c>
      <c r="L17" s="54">
        <v>259</v>
      </c>
      <c r="M17" s="80">
        <v>0</v>
      </c>
      <c r="N17" s="80">
        <v>0</v>
      </c>
      <c r="O17" s="366" t="s">
        <v>265</v>
      </c>
      <c r="P17" s="212" t="s">
        <v>266</v>
      </c>
      <c r="Q17" s="212" t="s">
        <v>266</v>
      </c>
      <c r="R17" s="392" t="s">
        <v>263</v>
      </c>
      <c r="S17" s="212" t="s">
        <v>267</v>
      </c>
      <c r="T17" s="214" t="s">
        <v>259</v>
      </c>
    </row>
    <row r="18" spans="1:21" s="10" customFormat="1" ht="21" customHeight="1" x14ac:dyDescent="0.15">
      <c r="A18" s="388"/>
      <c r="B18" s="289"/>
      <c r="C18" s="351"/>
      <c r="D18" s="355"/>
      <c r="E18" s="356"/>
      <c r="F18" s="357"/>
      <c r="G18" s="94" t="s">
        <v>52</v>
      </c>
      <c r="H18" s="95"/>
      <c r="I18" s="96"/>
      <c r="J18" s="96"/>
      <c r="K18" s="152"/>
      <c r="L18" s="97">
        <v>259</v>
      </c>
      <c r="M18" s="93">
        <v>0</v>
      </c>
      <c r="N18" s="93">
        <v>0</v>
      </c>
      <c r="O18" s="367"/>
      <c r="P18" s="213"/>
      <c r="Q18" s="213"/>
      <c r="R18" s="393"/>
      <c r="S18" s="213"/>
      <c r="T18" s="215"/>
    </row>
    <row r="19" spans="1:21" s="10" customFormat="1" ht="21" customHeight="1" x14ac:dyDescent="0.15">
      <c r="A19" s="388"/>
      <c r="B19" s="289"/>
      <c r="C19" s="243" t="s">
        <v>125</v>
      </c>
      <c r="D19" s="299" t="s">
        <v>295</v>
      </c>
      <c r="E19" s="300"/>
      <c r="F19" s="301"/>
      <c r="G19" s="276" t="s">
        <v>299</v>
      </c>
      <c r="H19" s="276" t="s">
        <v>299</v>
      </c>
      <c r="I19" s="276" t="s">
        <v>126</v>
      </c>
      <c r="J19" s="276" t="s">
        <v>127</v>
      </c>
      <c r="K19" s="161">
        <v>73.61</v>
      </c>
      <c r="L19" s="43">
        <v>39</v>
      </c>
      <c r="M19" s="79">
        <v>2</v>
      </c>
      <c r="N19" s="79">
        <v>2</v>
      </c>
      <c r="O19" s="216" t="s">
        <v>268</v>
      </c>
      <c r="P19" s="201" t="s">
        <v>269</v>
      </c>
      <c r="Q19" s="201" t="s">
        <v>270</v>
      </c>
      <c r="R19" s="229" t="s">
        <v>271</v>
      </c>
      <c r="S19" s="201" t="s">
        <v>272</v>
      </c>
      <c r="T19" s="219" t="s">
        <v>259</v>
      </c>
      <c r="U19" s="18"/>
    </row>
    <row r="20" spans="1:21" s="10" customFormat="1" ht="21" customHeight="1" x14ac:dyDescent="0.15">
      <c r="A20" s="388"/>
      <c r="B20" s="289"/>
      <c r="C20" s="244"/>
      <c r="D20" s="302"/>
      <c r="E20" s="303"/>
      <c r="F20" s="304"/>
      <c r="G20" s="277"/>
      <c r="H20" s="278"/>
      <c r="I20" s="278"/>
      <c r="J20" s="278"/>
      <c r="K20" s="161">
        <v>74.81</v>
      </c>
      <c r="L20" s="43">
        <v>10</v>
      </c>
      <c r="M20" s="79">
        <v>0</v>
      </c>
      <c r="N20" s="79">
        <v>0</v>
      </c>
      <c r="O20" s="217"/>
      <c r="P20" s="202"/>
      <c r="Q20" s="202"/>
      <c r="R20" s="230"/>
      <c r="S20" s="202"/>
      <c r="T20" s="220"/>
    </row>
    <row r="21" spans="1:21" s="10" customFormat="1" ht="21" customHeight="1" x14ac:dyDescent="0.15">
      <c r="A21" s="388"/>
      <c r="B21" s="289"/>
      <c r="C21" s="245"/>
      <c r="D21" s="305"/>
      <c r="E21" s="306"/>
      <c r="F21" s="307"/>
      <c r="G21" s="89" t="s">
        <v>52</v>
      </c>
      <c r="H21" s="90"/>
      <c r="I21" s="91"/>
      <c r="J21" s="91"/>
      <c r="K21" s="151"/>
      <c r="L21" s="92">
        <f>L19+L20</f>
        <v>49</v>
      </c>
      <c r="M21" s="93">
        <v>2</v>
      </c>
      <c r="N21" s="93">
        <v>2</v>
      </c>
      <c r="O21" s="218"/>
      <c r="P21" s="203"/>
      <c r="Q21" s="203"/>
      <c r="R21" s="231"/>
      <c r="S21" s="203"/>
      <c r="T21" s="221"/>
    </row>
    <row r="22" spans="1:21" s="17" customFormat="1" ht="21" customHeight="1" x14ac:dyDescent="0.15">
      <c r="A22" s="388"/>
      <c r="B22" s="289"/>
      <c r="C22" s="243" t="s">
        <v>40</v>
      </c>
      <c r="D22" s="299" t="s">
        <v>296</v>
      </c>
      <c r="E22" s="300"/>
      <c r="F22" s="301"/>
      <c r="G22" s="243" t="s">
        <v>301</v>
      </c>
      <c r="H22" s="243" t="s">
        <v>299</v>
      </c>
      <c r="I22" s="243" t="s">
        <v>24</v>
      </c>
      <c r="J22" s="243" t="s">
        <v>25</v>
      </c>
      <c r="K22" s="164">
        <v>69.489999999999995</v>
      </c>
      <c r="L22" s="44">
        <v>103</v>
      </c>
      <c r="M22" s="80">
        <v>0</v>
      </c>
      <c r="N22" s="80">
        <v>0</v>
      </c>
      <c r="O22" s="216" t="s">
        <v>273</v>
      </c>
      <c r="P22" s="201" t="s">
        <v>274</v>
      </c>
      <c r="Q22" s="201" t="s">
        <v>275</v>
      </c>
      <c r="R22" s="229" t="s">
        <v>263</v>
      </c>
      <c r="S22" s="201" t="s">
        <v>267</v>
      </c>
      <c r="T22" s="219" t="s">
        <v>259</v>
      </c>
    </row>
    <row r="23" spans="1:21" s="17" customFormat="1" ht="21" customHeight="1" x14ac:dyDescent="0.15">
      <c r="A23" s="388"/>
      <c r="B23" s="289"/>
      <c r="C23" s="244"/>
      <c r="D23" s="302"/>
      <c r="E23" s="303"/>
      <c r="F23" s="304"/>
      <c r="G23" s="244"/>
      <c r="H23" s="244"/>
      <c r="I23" s="244"/>
      <c r="J23" s="244"/>
      <c r="K23" s="164">
        <v>76.72</v>
      </c>
      <c r="L23" s="44">
        <v>2</v>
      </c>
      <c r="M23" s="80">
        <v>0</v>
      </c>
      <c r="N23" s="80">
        <v>0</v>
      </c>
      <c r="O23" s="217"/>
      <c r="P23" s="202"/>
      <c r="Q23" s="202"/>
      <c r="R23" s="230"/>
      <c r="S23" s="202"/>
      <c r="T23" s="220"/>
      <c r="U23" s="18"/>
    </row>
    <row r="24" spans="1:21" s="17" customFormat="1" ht="21" customHeight="1" x14ac:dyDescent="0.15">
      <c r="A24" s="388"/>
      <c r="B24" s="289"/>
      <c r="C24" s="244"/>
      <c r="D24" s="302"/>
      <c r="E24" s="303"/>
      <c r="F24" s="304"/>
      <c r="G24" s="245"/>
      <c r="H24" s="245"/>
      <c r="I24" s="245"/>
      <c r="J24" s="245"/>
      <c r="K24" s="164">
        <v>79.739999999999995</v>
      </c>
      <c r="L24" s="44">
        <v>251</v>
      </c>
      <c r="M24" s="80">
        <v>0</v>
      </c>
      <c r="N24" s="80">
        <v>0</v>
      </c>
      <c r="O24" s="217"/>
      <c r="P24" s="202"/>
      <c r="Q24" s="202"/>
      <c r="R24" s="230"/>
      <c r="S24" s="202"/>
      <c r="T24" s="220"/>
    </row>
    <row r="25" spans="1:21" s="17" customFormat="1" ht="21" customHeight="1" x14ac:dyDescent="0.15">
      <c r="A25" s="388"/>
      <c r="B25" s="289"/>
      <c r="C25" s="245"/>
      <c r="D25" s="305"/>
      <c r="E25" s="306"/>
      <c r="F25" s="307"/>
      <c r="G25" s="89" t="s">
        <v>52</v>
      </c>
      <c r="H25" s="90"/>
      <c r="I25" s="91"/>
      <c r="J25" s="91"/>
      <c r="K25" s="151"/>
      <c r="L25" s="92">
        <f>SUM(L22:L24)</f>
        <v>356</v>
      </c>
      <c r="M25" s="93">
        <v>0</v>
      </c>
      <c r="N25" s="93">
        <v>0</v>
      </c>
      <c r="O25" s="218"/>
      <c r="P25" s="203"/>
      <c r="Q25" s="203"/>
      <c r="R25" s="231"/>
      <c r="S25" s="203"/>
      <c r="T25" s="221"/>
    </row>
    <row r="26" spans="1:21" s="10" customFormat="1" ht="21" customHeight="1" x14ac:dyDescent="0.15">
      <c r="A26" s="388"/>
      <c r="B26" s="289"/>
      <c r="C26" s="243" t="s">
        <v>183</v>
      </c>
      <c r="D26" s="299" t="s">
        <v>298</v>
      </c>
      <c r="E26" s="300"/>
      <c r="F26" s="301"/>
      <c r="G26" s="276" t="s">
        <v>299</v>
      </c>
      <c r="H26" s="276" t="s">
        <v>299</v>
      </c>
      <c r="I26" s="276" t="s">
        <v>24</v>
      </c>
      <c r="J26" s="276" t="s">
        <v>25</v>
      </c>
      <c r="K26" s="161">
        <v>59.99</v>
      </c>
      <c r="L26" s="43">
        <v>188</v>
      </c>
      <c r="M26" s="189">
        <v>0</v>
      </c>
      <c r="N26" s="189">
        <v>0</v>
      </c>
      <c r="O26" s="216" t="s">
        <v>276</v>
      </c>
      <c r="P26" s="201" t="s">
        <v>277</v>
      </c>
      <c r="Q26" s="201" t="s">
        <v>278</v>
      </c>
      <c r="R26" s="229" t="s">
        <v>263</v>
      </c>
      <c r="S26" s="201" t="s">
        <v>279</v>
      </c>
      <c r="T26" s="219" t="s">
        <v>259</v>
      </c>
      <c r="U26" s="18"/>
    </row>
    <row r="27" spans="1:21" s="10" customFormat="1" ht="21" customHeight="1" x14ac:dyDescent="0.15">
      <c r="A27" s="388"/>
      <c r="B27" s="289"/>
      <c r="C27" s="244"/>
      <c r="D27" s="302"/>
      <c r="E27" s="303"/>
      <c r="F27" s="304"/>
      <c r="G27" s="277"/>
      <c r="H27" s="278"/>
      <c r="I27" s="278"/>
      <c r="J27" s="278"/>
      <c r="K27" s="161">
        <v>84.99</v>
      </c>
      <c r="L27" s="43">
        <v>126</v>
      </c>
      <c r="M27" s="189">
        <v>1</v>
      </c>
      <c r="N27" s="189">
        <v>1</v>
      </c>
      <c r="O27" s="217"/>
      <c r="P27" s="202"/>
      <c r="Q27" s="202"/>
      <c r="R27" s="230"/>
      <c r="S27" s="202"/>
      <c r="T27" s="220"/>
    </row>
    <row r="28" spans="1:21" s="10" customFormat="1" ht="21" customHeight="1" x14ac:dyDescent="0.15">
      <c r="A28" s="388"/>
      <c r="B28" s="289"/>
      <c r="C28" s="245"/>
      <c r="D28" s="305"/>
      <c r="E28" s="306"/>
      <c r="F28" s="307"/>
      <c r="G28" s="89" t="s">
        <v>52</v>
      </c>
      <c r="H28" s="90"/>
      <c r="I28" s="91"/>
      <c r="J28" s="91"/>
      <c r="K28" s="151"/>
      <c r="L28" s="92">
        <f>L26+L27</f>
        <v>314</v>
      </c>
      <c r="M28" s="93">
        <v>1</v>
      </c>
      <c r="N28" s="93">
        <v>1</v>
      </c>
      <c r="O28" s="218"/>
      <c r="P28" s="203"/>
      <c r="Q28" s="203"/>
      <c r="R28" s="231"/>
      <c r="S28" s="203"/>
      <c r="T28" s="221"/>
    </row>
    <row r="29" spans="1:21" s="10" customFormat="1" ht="21" customHeight="1" x14ac:dyDescent="0.15">
      <c r="A29" s="388"/>
      <c r="B29" s="289"/>
      <c r="C29" s="243" t="s">
        <v>184</v>
      </c>
      <c r="D29" s="299" t="s">
        <v>299</v>
      </c>
      <c r="E29" s="300"/>
      <c r="F29" s="301"/>
      <c r="G29" s="276" t="s">
        <v>299</v>
      </c>
      <c r="H29" s="276" t="s">
        <v>299</v>
      </c>
      <c r="I29" s="276" t="s">
        <v>24</v>
      </c>
      <c r="J29" s="276" t="s">
        <v>25</v>
      </c>
      <c r="K29" s="161">
        <v>84.91</v>
      </c>
      <c r="L29" s="43">
        <v>56</v>
      </c>
      <c r="M29" s="189">
        <v>0</v>
      </c>
      <c r="N29" s="189">
        <v>0</v>
      </c>
      <c r="O29" s="216" t="s">
        <v>280</v>
      </c>
      <c r="P29" s="201" t="s">
        <v>281</v>
      </c>
      <c r="Q29" s="201" t="s">
        <v>282</v>
      </c>
      <c r="R29" s="229" t="s">
        <v>271</v>
      </c>
      <c r="S29" s="201" t="s">
        <v>283</v>
      </c>
      <c r="T29" s="219" t="s">
        <v>259</v>
      </c>
      <c r="U29" s="18"/>
    </row>
    <row r="30" spans="1:21" s="10" customFormat="1" ht="21" customHeight="1" x14ac:dyDescent="0.15">
      <c r="A30" s="388"/>
      <c r="B30" s="289"/>
      <c r="C30" s="244"/>
      <c r="D30" s="302"/>
      <c r="E30" s="303"/>
      <c r="F30" s="304"/>
      <c r="G30" s="277"/>
      <c r="H30" s="278"/>
      <c r="I30" s="278"/>
      <c r="J30" s="278"/>
      <c r="K30" s="161">
        <v>82.24</v>
      </c>
      <c r="L30" s="43">
        <v>22</v>
      </c>
      <c r="M30" s="189">
        <v>0</v>
      </c>
      <c r="N30" s="189">
        <v>0</v>
      </c>
      <c r="O30" s="217"/>
      <c r="P30" s="202"/>
      <c r="Q30" s="202"/>
      <c r="R30" s="230"/>
      <c r="S30" s="202"/>
      <c r="T30" s="220"/>
    </row>
    <row r="31" spans="1:21" s="10" customFormat="1" ht="21" customHeight="1" x14ac:dyDescent="0.15">
      <c r="A31" s="388"/>
      <c r="B31" s="289"/>
      <c r="C31" s="245"/>
      <c r="D31" s="305"/>
      <c r="E31" s="306"/>
      <c r="F31" s="307"/>
      <c r="G31" s="89" t="s">
        <v>52</v>
      </c>
      <c r="H31" s="90"/>
      <c r="I31" s="91"/>
      <c r="J31" s="91"/>
      <c r="K31" s="151"/>
      <c r="L31" s="92">
        <f>L29+L30</f>
        <v>78</v>
      </c>
      <c r="M31" s="93">
        <v>0</v>
      </c>
      <c r="N31" s="93">
        <v>0</v>
      </c>
      <c r="O31" s="218"/>
      <c r="P31" s="203"/>
      <c r="Q31" s="203"/>
      <c r="R31" s="231"/>
      <c r="S31" s="203"/>
      <c r="T31" s="221"/>
    </row>
    <row r="32" spans="1:21" s="10" customFormat="1" ht="21" customHeight="1" x14ac:dyDescent="0.15">
      <c r="A32" s="388"/>
      <c r="B32" s="289"/>
      <c r="C32" s="349" t="s">
        <v>140</v>
      </c>
      <c r="D32" s="352" t="s">
        <v>300</v>
      </c>
      <c r="E32" s="353"/>
      <c r="F32" s="354"/>
      <c r="G32" s="349" t="s">
        <v>299</v>
      </c>
      <c r="H32" s="349" t="s">
        <v>299</v>
      </c>
      <c r="I32" s="349" t="s">
        <v>137</v>
      </c>
      <c r="J32" s="349" t="s">
        <v>138</v>
      </c>
      <c r="K32" s="173">
        <v>110.96</v>
      </c>
      <c r="L32" s="54">
        <v>152</v>
      </c>
      <c r="M32" s="80">
        <v>10</v>
      </c>
      <c r="N32" s="80">
        <v>10</v>
      </c>
      <c r="O32" s="366" t="s">
        <v>284</v>
      </c>
      <c r="P32" s="212" t="s">
        <v>285</v>
      </c>
      <c r="Q32" s="212" t="s">
        <v>285</v>
      </c>
      <c r="R32" s="392" t="s">
        <v>263</v>
      </c>
      <c r="S32" s="212" t="s">
        <v>286</v>
      </c>
      <c r="T32" s="214" t="s">
        <v>259</v>
      </c>
    </row>
    <row r="33" spans="1:20" s="10" customFormat="1" ht="21" customHeight="1" x14ac:dyDescent="0.15">
      <c r="A33" s="388"/>
      <c r="B33" s="289"/>
      <c r="C33" s="350"/>
      <c r="D33" s="358"/>
      <c r="E33" s="359"/>
      <c r="F33" s="360"/>
      <c r="G33" s="350"/>
      <c r="H33" s="350"/>
      <c r="I33" s="350"/>
      <c r="J33" s="350"/>
      <c r="K33" s="173">
        <v>134.41</v>
      </c>
      <c r="L33" s="54">
        <v>4</v>
      </c>
      <c r="M33" s="80">
        <v>0</v>
      </c>
      <c r="N33" s="80">
        <v>0</v>
      </c>
      <c r="O33" s="371"/>
      <c r="P33" s="238"/>
      <c r="Q33" s="238"/>
      <c r="R33" s="394"/>
      <c r="S33" s="238"/>
      <c r="T33" s="376"/>
    </row>
    <row r="34" spans="1:20" s="10" customFormat="1" ht="21" customHeight="1" x14ac:dyDescent="0.15">
      <c r="A34" s="388"/>
      <c r="B34" s="289"/>
      <c r="C34" s="350"/>
      <c r="D34" s="358"/>
      <c r="E34" s="359"/>
      <c r="F34" s="360"/>
      <c r="G34" s="350"/>
      <c r="H34" s="350"/>
      <c r="I34" s="350"/>
      <c r="J34" s="350"/>
      <c r="K34" s="173">
        <v>158.44999999999999</v>
      </c>
      <c r="L34" s="54">
        <v>4</v>
      </c>
      <c r="M34" s="80">
        <v>1</v>
      </c>
      <c r="N34" s="80">
        <v>1</v>
      </c>
      <c r="O34" s="371"/>
      <c r="P34" s="238"/>
      <c r="Q34" s="238"/>
      <c r="R34" s="394"/>
      <c r="S34" s="238"/>
      <c r="T34" s="376"/>
    </row>
    <row r="35" spans="1:20" s="10" customFormat="1" ht="21" customHeight="1" x14ac:dyDescent="0.15">
      <c r="A35" s="388"/>
      <c r="B35" s="289"/>
      <c r="C35" s="350"/>
      <c r="D35" s="358"/>
      <c r="E35" s="359"/>
      <c r="F35" s="360"/>
      <c r="G35" s="350"/>
      <c r="H35" s="350"/>
      <c r="I35" s="350"/>
      <c r="J35" s="350"/>
      <c r="K35" s="173">
        <v>196.17</v>
      </c>
      <c r="L35" s="54">
        <v>4</v>
      </c>
      <c r="M35" s="80">
        <v>4</v>
      </c>
      <c r="N35" s="80">
        <v>4</v>
      </c>
      <c r="O35" s="371"/>
      <c r="P35" s="238"/>
      <c r="Q35" s="238"/>
      <c r="R35" s="394"/>
      <c r="S35" s="238"/>
      <c r="T35" s="376"/>
    </row>
    <row r="36" spans="1:20" s="10" customFormat="1" ht="21" customHeight="1" x14ac:dyDescent="0.15">
      <c r="A36" s="388"/>
      <c r="B36" s="289"/>
      <c r="C36" s="350"/>
      <c r="D36" s="358"/>
      <c r="E36" s="359"/>
      <c r="F36" s="360"/>
      <c r="G36" s="350"/>
      <c r="H36" s="350"/>
      <c r="I36" s="350"/>
      <c r="J36" s="350"/>
      <c r="K36" s="173">
        <v>221.22</v>
      </c>
      <c r="L36" s="54">
        <v>4</v>
      </c>
      <c r="M36" s="80">
        <v>3</v>
      </c>
      <c r="N36" s="80">
        <v>3</v>
      </c>
      <c r="O36" s="371"/>
      <c r="P36" s="238"/>
      <c r="Q36" s="238"/>
      <c r="R36" s="394"/>
      <c r="S36" s="238"/>
      <c r="T36" s="376"/>
    </row>
    <row r="37" spans="1:20" s="10" customFormat="1" ht="21" customHeight="1" x14ac:dyDescent="0.15">
      <c r="A37" s="388"/>
      <c r="B37" s="289"/>
      <c r="C37" s="350"/>
      <c r="D37" s="358"/>
      <c r="E37" s="359"/>
      <c r="F37" s="360"/>
      <c r="G37" s="351"/>
      <c r="H37" s="351"/>
      <c r="I37" s="351"/>
      <c r="J37" s="351"/>
      <c r="K37" s="173">
        <v>84.99</v>
      </c>
      <c r="L37" s="54">
        <v>472</v>
      </c>
      <c r="M37" s="78">
        <v>201</v>
      </c>
      <c r="N37" s="78">
        <v>197</v>
      </c>
      <c r="O37" s="371"/>
      <c r="P37" s="238"/>
      <c r="Q37" s="238"/>
      <c r="R37" s="394"/>
      <c r="S37" s="238"/>
      <c r="T37" s="376"/>
    </row>
    <row r="38" spans="1:20" s="10" customFormat="1" ht="21" customHeight="1" x14ac:dyDescent="0.15">
      <c r="A38" s="388"/>
      <c r="B38" s="289"/>
      <c r="C38" s="351"/>
      <c r="D38" s="355"/>
      <c r="E38" s="356"/>
      <c r="F38" s="357"/>
      <c r="G38" s="94" t="s">
        <v>139</v>
      </c>
      <c r="H38" s="95"/>
      <c r="I38" s="96"/>
      <c r="J38" s="96"/>
      <c r="K38" s="153"/>
      <c r="L38" s="97">
        <v>640</v>
      </c>
      <c r="M38" s="93">
        <v>219</v>
      </c>
      <c r="N38" s="93">
        <v>215</v>
      </c>
      <c r="O38" s="367"/>
      <c r="P38" s="213"/>
      <c r="Q38" s="213"/>
      <c r="R38" s="393"/>
      <c r="S38" s="213"/>
      <c r="T38" s="215"/>
    </row>
    <row r="39" spans="1:20" s="10" customFormat="1" ht="21" customHeight="1" x14ac:dyDescent="0.15">
      <c r="A39" s="388"/>
      <c r="B39" s="289"/>
      <c r="C39" s="349" t="s">
        <v>140</v>
      </c>
      <c r="D39" s="352" t="s">
        <v>298</v>
      </c>
      <c r="E39" s="353"/>
      <c r="F39" s="354"/>
      <c r="G39" s="55" t="s">
        <v>301</v>
      </c>
      <c r="H39" s="55" t="s">
        <v>301</v>
      </c>
      <c r="I39" s="55" t="s">
        <v>137</v>
      </c>
      <c r="J39" s="55" t="s">
        <v>138</v>
      </c>
      <c r="K39" s="173">
        <v>84.98</v>
      </c>
      <c r="L39" s="54">
        <v>100</v>
      </c>
      <c r="M39" s="80">
        <v>20</v>
      </c>
      <c r="N39" s="80">
        <v>20</v>
      </c>
      <c r="O39" s="366" t="s">
        <v>287</v>
      </c>
      <c r="P39" s="212" t="s">
        <v>288</v>
      </c>
      <c r="Q39" s="212" t="s">
        <v>289</v>
      </c>
      <c r="R39" s="392" t="s">
        <v>263</v>
      </c>
      <c r="S39" s="212" t="s">
        <v>286</v>
      </c>
      <c r="T39" s="214" t="s">
        <v>259</v>
      </c>
    </row>
    <row r="40" spans="1:20" s="10" customFormat="1" ht="21" customHeight="1" x14ac:dyDescent="0.15">
      <c r="A40" s="388"/>
      <c r="B40" s="290"/>
      <c r="C40" s="351"/>
      <c r="D40" s="355"/>
      <c r="E40" s="356"/>
      <c r="F40" s="357"/>
      <c r="G40" s="94" t="s">
        <v>139</v>
      </c>
      <c r="H40" s="95"/>
      <c r="I40" s="96"/>
      <c r="J40" s="96"/>
      <c r="K40" s="152"/>
      <c r="L40" s="97">
        <v>100</v>
      </c>
      <c r="M40" s="93">
        <v>20</v>
      </c>
      <c r="N40" s="93">
        <v>20</v>
      </c>
      <c r="O40" s="367"/>
      <c r="P40" s="213"/>
      <c r="Q40" s="213"/>
      <c r="R40" s="393"/>
      <c r="S40" s="213"/>
      <c r="T40" s="215"/>
    </row>
    <row r="41" spans="1:20" s="17" customFormat="1" ht="21" customHeight="1" x14ac:dyDescent="0.15">
      <c r="A41" s="388"/>
      <c r="B41" s="273" t="s">
        <v>29</v>
      </c>
      <c r="C41" s="274"/>
      <c r="D41" s="274"/>
      <c r="E41" s="274"/>
      <c r="F41" s="274"/>
      <c r="G41" s="274"/>
      <c r="H41" s="274"/>
      <c r="I41" s="274"/>
      <c r="J41" s="274"/>
      <c r="K41" s="275"/>
      <c r="L41" s="115">
        <f>L7+L12+L16+L18+L21+L25+L28+L31+L38+L40</f>
        <v>3707</v>
      </c>
      <c r="M41" s="116">
        <f>M7+M12+M16+M18+M21+M25+M28+M31+M38+M40</f>
        <v>287</v>
      </c>
      <c r="N41" s="116">
        <f>N7+N12+N16+N18+N21+N25+N28+N31+N38+N40</f>
        <v>283</v>
      </c>
      <c r="O41" s="117"/>
      <c r="P41" s="118"/>
      <c r="Q41" s="118"/>
      <c r="R41" s="119"/>
      <c r="S41" s="118"/>
      <c r="T41" s="120"/>
    </row>
    <row r="42" spans="1:20" s="17" customFormat="1" ht="21" customHeight="1" x14ac:dyDescent="0.15">
      <c r="A42" s="388"/>
      <c r="B42" s="288" t="s">
        <v>135</v>
      </c>
      <c r="C42" s="297" t="s">
        <v>26</v>
      </c>
      <c r="D42" s="311" t="s">
        <v>296</v>
      </c>
      <c r="E42" s="312"/>
      <c r="F42" s="313"/>
      <c r="G42" s="297" t="s">
        <v>299</v>
      </c>
      <c r="H42" s="297" t="s">
        <v>299</v>
      </c>
      <c r="I42" s="239" t="s">
        <v>24</v>
      </c>
      <c r="J42" s="239" t="s">
        <v>25</v>
      </c>
      <c r="K42" s="171" t="s">
        <v>209</v>
      </c>
      <c r="L42" s="45">
        <v>246</v>
      </c>
      <c r="M42" s="81">
        <v>0</v>
      </c>
      <c r="N42" s="81">
        <v>0</v>
      </c>
      <c r="O42" s="271"/>
      <c r="P42" s="222" t="s">
        <v>93</v>
      </c>
      <c r="Q42" s="222" t="s">
        <v>94</v>
      </c>
      <c r="R42" s="235" t="s">
        <v>27</v>
      </c>
      <c r="S42" s="222" t="s">
        <v>238</v>
      </c>
      <c r="T42" s="207" t="s">
        <v>205</v>
      </c>
    </row>
    <row r="43" spans="1:20" s="17" customFormat="1" ht="21" customHeight="1" x14ac:dyDescent="0.15">
      <c r="A43" s="388"/>
      <c r="B43" s="289"/>
      <c r="C43" s="320"/>
      <c r="D43" s="321"/>
      <c r="E43" s="322"/>
      <c r="F43" s="323"/>
      <c r="G43" s="320"/>
      <c r="H43" s="320"/>
      <c r="I43" s="324"/>
      <c r="J43" s="324"/>
      <c r="K43" s="171" t="s">
        <v>210</v>
      </c>
      <c r="L43" s="45">
        <v>77</v>
      </c>
      <c r="M43" s="81">
        <v>0</v>
      </c>
      <c r="N43" s="81">
        <v>0</v>
      </c>
      <c r="O43" s="372"/>
      <c r="P43" s="223"/>
      <c r="Q43" s="223"/>
      <c r="R43" s="236"/>
      <c r="S43" s="223"/>
      <c r="T43" s="208"/>
    </row>
    <row r="44" spans="1:20" s="17" customFormat="1" ht="21" customHeight="1" x14ac:dyDescent="0.15">
      <c r="A44" s="388"/>
      <c r="B44" s="289"/>
      <c r="C44" s="320"/>
      <c r="D44" s="321"/>
      <c r="E44" s="322"/>
      <c r="F44" s="323"/>
      <c r="G44" s="320"/>
      <c r="H44" s="320"/>
      <c r="I44" s="324"/>
      <c r="J44" s="324"/>
      <c r="K44" s="171" t="s">
        <v>211</v>
      </c>
      <c r="L44" s="45">
        <v>124</v>
      </c>
      <c r="M44" s="82">
        <v>0</v>
      </c>
      <c r="N44" s="82">
        <v>0</v>
      </c>
      <c r="O44" s="372"/>
      <c r="P44" s="223"/>
      <c r="Q44" s="223"/>
      <c r="R44" s="236"/>
      <c r="S44" s="223"/>
      <c r="T44" s="208"/>
    </row>
    <row r="45" spans="1:20" s="17" customFormat="1" ht="21" customHeight="1" x14ac:dyDescent="0.15">
      <c r="A45" s="388"/>
      <c r="B45" s="289"/>
      <c r="C45" s="320"/>
      <c r="D45" s="321"/>
      <c r="E45" s="322"/>
      <c r="F45" s="323"/>
      <c r="G45" s="320"/>
      <c r="H45" s="320"/>
      <c r="I45" s="324"/>
      <c r="J45" s="324"/>
      <c r="K45" s="171" t="s">
        <v>212</v>
      </c>
      <c r="L45" s="45">
        <v>30</v>
      </c>
      <c r="M45" s="82">
        <v>0</v>
      </c>
      <c r="N45" s="82">
        <v>0</v>
      </c>
      <c r="O45" s="372"/>
      <c r="P45" s="223"/>
      <c r="Q45" s="223"/>
      <c r="R45" s="236"/>
      <c r="S45" s="223"/>
      <c r="T45" s="208"/>
    </row>
    <row r="46" spans="1:20" s="17" customFormat="1" ht="21" customHeight="1" x14ac:dyDescent="0.15">
      <c r="A46" s="388"/>
      <c r="B46" s="289"/>
      <c r="C46" s="320"/>
      <c r="D46" s="321"/>
      <c r="E46" s="322"/>
      <c r="F46" s="323"/>
      <c r="G46" s="320"/>
      <c r="H46" s="320"/>
      <c r="I46" s="324"/>
      <c r="J46" s="324"/>
      <c r="K46" s="171" t="s">
        <v>213</v>
      </c>
      <c r="L46" s="45">
        <v>10</v>
      </c>
      <c r="M46" s="82">
        <v>0</v>
      </c>
      <c r="N46" s="82">
        <v>0</v>
      </c>
      <c r="O46" s="372"/>
      <c r="P46" s="223"/>
      <c r="Q46" s="223"/>
      <c r="R46" s="236"/>
      <c r="S46" s="223"/>
      <c r="T46" s="208"/>
    </row>
    <row r="47" spans="1:20" s="17" customFormat="1" ht="21" customHeight="1" x14ac:dyDescent="0.15">
      <c r="A47" s="388"/>
      <c r="B47" s="289"/>
      <c r="C47" s="320"/>
      <c r="D47" s="321"/>
      <c r="E47" s="322"/>
      <c r="F47" s="323"/>
      <c r="G47" s="298"/>
      <c r="H47" s="298"/>
      <c r="I47" s="240"/>
      <c r="J47" s="240"/>
      <c r="K47" s="171" t="s">
        <v>214</v>
      </c>
      <c r="L47" s="45">
        <v>3</v>
      </c>
      <c r="M47" s="82">
        <v>0</v>
      </c>
      <c r="N47" s="82">
        <v>0</v>
      </c>
      <c r="O47" s="372"/>
      <c r="P47" s="223"/>
      <c r="Q47" s="223"/>
      <c r="R47" s="236"/>
      <c r="S47" s="223"/>
      <c r="T47" s="208"/>
    </row>
    <row r="48" spans="1:20" s="17" customFormat="1" ht="21" customHeight="1" x14ac:dyDescent="0.15">
      <c r="A48" s="388"/>
      <c r="B48" s="289"/>
      <c r="C48" s="298"/>
      <c r="D48" s="314"/>
      <c r="E48" s="315"/>
      <c r="F48" s="316"/>
      <c r="G48" s="98" t="s">
        <v>51</v>
      </c>
      <c r="H48" s="99"/>
      <c r="I48" s="99"/>
      <c r="J48" s="99"/>
      <c r="K48" s="154"/>
      <c r="L48" s="100">
        <f>SUM(L42:L47)</f>
        <v>490</v>
      </c>
      <c r="M48" s="101">
        <v>0</v>
      </c>
      <c r="N48" s="101">
        <v>0</v>
      </c>
      <c r="O48" s="380"/>
      <c r="P48" s="224"/>
      <c r="Q48" s="224"/>
      <c r="R48" s="237"/>
      <c r="S48" s="224"/>
      <c r="T48" s="209"/>
    </row>
    <row r="49" spans="1:20" s="17" customFormat="1" ht="21" customHeight="1" x14ac:dyDescent="0.15">
      <c r="A49" s="388"/>
      <c r="B49" s="289"/>
      <c r="C49" s="297" t="s">
        <v>26</v>
      </c>
      <c r="D49" s="311" t="s">
        <v>296</v>
      </c>
      <c r="E49" s="312"/>
      <c r="F49" s="313"/>
      <c r="G49" s="297" t="s">
        <v>299</v>
      </c>
      <c r="H49" s="297" t="s">
        <v>299</v>
      </c>
      <c r="I49" s="239" t="s">
        <v>24</v>
      </c>
      <c r="J49" s="239" t="s">
        <v>25</v>
      </c>
      <c r="K49" s="171" t="s">
        <v>211</v>
      </c>
      <c r="L49" s="45">
        <v>204</v>
      </c>
      <c r="M49" s="81">
        <v>9</v>
      </c>
      <c r="N49" s="81">
        <v>3</v>
      </c>
      <c r="O49" s="347"/>
      <c r="P49" s="364" t="s">
        <v>95</v>
      </c>
      <c r="Q49" s="364" t="s">
        <v>96</v>
      </c>
      <c r="R49" s="235" t="s">
        <v>27</v>
      </c>
      <c r="S49" s="222" t="s">
        <v>239</v>
      </c>
      <c r="T49" s="207" t="s">
        <v>203</v>
      </c>
    </row>
    <row r="50" spans="1:20" s="17" customFormat="1" ht="21" customHeight="1" x14ac:dyDescent="0.15">
      <c r="A50" s="388"/>
      <c r="B50" s="289"/>
      <c r="C50" s="320"/>
      <c r="D50" s="321"/>
      <c r="E50" s="322"/>
      <c r="F50" s="323"/>
      <c r="G50" s="298"/>
      <c r="H50" s="298"/>
      <c r="I50" s="240"/>
      <c r="J50" s="240"/>
      <c r="K50" s="171" t="s">
        <v>215</v>
      </c>
      <c r="L50" s="45">
        <v>106</v>
      </c>
      <c r="M50" s="81">
        <v>1</v>
      </c>
      <c r="N50" s="81">
        <v>0</v>
      </c>
      <c r="O50" s="348"/>
      <c r="P50" s="381"/>
      <c r="Q50" s="381"/>
      <c r="R50" s="236"/>
      <c r="S50" s="223"/>
      <c r="T50" s="208"/>
    </row>
    <row r="51" spans="1:20" s="17" customFormat="1" ht="21" customHeight="1" x14ac:dyDescent="0.15">
      <c r="A51" s="388"/>
      <c r="B51" s="289"/>
      <c r="C51" s="298"/>
      <c r="D51" s="314"/>
      <c r="E51" s="315"/>
      <c r="F51" s="316"/>
      <c r="G51" s="98" t="s">
        <v>28</v>
      </c>
      <c r="H51" s="99"/>
      <c r="I51" s="99"/>
      <c r="J51" s="99"/>
      <c r="K51" s="154"/>
      <c r="L51" s="100">
        <f>SUM(L49:L50)</f>
        <v>310</v>
      </c>
      <c r="M51" s="101">
        <v>10</v>
      </c>
      <c r="N51" s="101">
        <v>3</v>
      </c>
      <c r="O51" s="272"/>
      <c r="P51" s="365"/>
      <c r="Q51" s="365"/>
      <c r="R51" s="237"/>
      <c r="S51" s="224"/>
      <c r="T51" s="209"/>
    </row>
    <row r="52" spans="1:20" s="17" customFormat="1" ht="21" customHeight="1" x14ac:dyDescent="0.15">
      <c r="A52" s="388"/>
      <c r="B52" s="289"/>
      <c r="C52" s="297" t="s">
        <v>190</v>
      </c>
      <c r="D52" s="361" t="s">
        <v>296</v>
      </c>
      <c r="E52" s="362"/>
      <c r="F52" s="362"/>
      <c r="G52" s="297" t="s">
        <v>296</v>
      </c>
      <c r="H52" s="297" t="s">
        <v>299</v>
      </c>
      <c r="I52" s="239" t="s">
        <v>24</v>
      </c>
      <c r="J52" s="239" t="s">
        <v>25</v>
      </c>
      <c r="K52" s="172" t="s">
        <v>216</v>
      </c>
      <c r="L52" s="75">
        <v>239</v>
      </c>
      <c r="M52" s="81">
        <v>2</v>
      </c>
      <c r="N52" s="81">
        <v>2</v>
      </c>
      <c r="O52" s="271"/>
      <c r="P52" s="222" t="s">
        <v>93</v>
      </c>
      <c r="Q52" s="222" t="s">
        <v>94</v>
      </c>
      <c r="R52" s="235" t="s">
        <v>27</v>
      </c>
      <c r="S52" s="222" t="s">
        <v>239</v>
      </c>
      <c r="T52" s="207" t="s">
        <v>206</v>
      </c>
    </row>
    <row r="53" spans="1:20" s="17" customFormat="1" ht="21" customHeight="1" x14ac:dyDescent="0.15">
      <c r="A53" s="388"/>
      <c r="B53" s="289"/>
      <c r="C53" s="320"/>
      <c r="D53" s="362"/>
      <c r="E53" s="362"/>
      <c r="F53" s="362"/>
      <c r="G53" s="320"/>
      <c r="H53" s="320"/>
      <c r="I53" s="324"/>
      <c r="J53" s="324"/>
      <c r="K53" s="172" t="s">
        <v>217</v>
      </c>
      <c r="L53" s="75">
        <v>186</v>
      </c>
      <c r="M53" s="81">
        <v>0</v>
      </c>
      <c r="N53" s="81">
        <v>0</v>
      </c>
      <c r="O53" s="372"/>
      <c r="P53" s="223"/>
      <c r="Q53" s="223"/>
      <c r="R53" s="236"/>
      <c r="S53" s="223"/>
      <c r="T53" s="208"/>
    </row>
    <row r="54" spans="1:20" s="17" customFormat="1" ht="21" customHeight="1" x14ac:dyDescent="0.15">
      <c r="A54" s="388"/>
      <c r="B54" s="289"/>
      <c r="C54" s="320"/>
      <c r="D54" s="362"/>
      <c r="E54" s="362"/>
      <c r="F54" s="362"/>
      <c r="G54" s="320"/>
      <c r="H54" s="320"/>
      <c r="I54" s="324"/>
      <c r="J54" s="324"/>
      <c r="K54" s="172" t="s">
        <v>218</v>
      </c>
      <c r="L54" s="75">
        <v>45</v>
      </c>
      <c r="M54" s="81">
        <v>1</v>
      </c>
      <c r="N54" s="81">
        <v>1</v>
      </c>
      <c r="O54" s="372"/>
      <c r="P54" s="223"/>
      <c r="Q54" s="223"/>
      <c r="R54" s="236"/>
      <c r="S54" s="223"/>
      <c r="T54" s="208"/>
    </row>
    <row r="55" spans="1:20" s="17" customFormat="1" ht="21" customHeight="1" x14ac:dyDescent="0.15">
      <c r="A55" s="388"/>
      <c r="B55" s="289"/>
      <c r="C55" s="320"/>
      <c r="D55" s="362"/>
      <c r="E55" s="362"/>
      <c r="F55" s="362"/>
      <c r="G55" s="320"/>
      <c r="H55" s="320"/>
      <c r="I55" s="324"/>
      <c r="J55" s="324"/>
      <c r="K55" s="172" t="s">
        <v>219</v>
      </c>
      <c r="L55" s="75">
        <v>101</v>
      </c>
      <c r="M55" s="81">
        <v>0</v>
      </c>
      <c r="N55" s="81">
        <v>0</v>
      </c>
      <c r="O55" s="372"/>
      <c r="P55" s="223"/>
      <c r="Q55" s="223"/>
      <c r="R55" s="236"/>
      <c r="S55" s="223"/>
      <c r="T55" s="208"/>
    </row>
    <row r="56" spans="1:20" s="17" customFormat="1" ht="21" customHeight="1" x14ac:dyDescent="0.15">
      <c r="A56" s="388"/>
      <c r="B56" s="289"/>
      <c r="C56" s="320"/>
      <c r="D56" s="362"/>
      <c r="E56" s="362"/>
      <c r="F56" s="362"/>
      <c r="G56" s="320"/>
      <c r="H56" s="320"/>
      <c r="I56" s="324"/>
      <c r="J56" s="324"/>
      <c r="K56" s="172" t="s">
        <v>220</v>
      </c>
      <c r="L56" s="75">
        <v>23</v>
      </c>
      <c r="M56" s="81">
        <v>0</v>
      </c>
      <c r="N56" s="81">
        <v>0</v>
      </c>
      <c r="O56" s="372"/>
      <c r="P56" s="223"/>
      <c r="Q56" s="223"/>
      <c r="R56" s="236"/>
      <c r="S56" s="223"/>
      <c r="T56" s="208"/>
    </row>
    <row r="57" spans="1:20" s="17" customFormat="1" ht="21" customHeight="1" x14ac:dyDescent="0.15">
      <c r="A57" s="388"/>
      <c r="B57" s="289"/>
      <c r="C57" s="320"/>
      <c r="D57" s="362"/>
      <c r="E57" s="362"/>
      <c r="F57" s="362"/>
      <c r="G57" s="298"/>
      <c r="H57" s="298"/>
      <c r="I57" s="240"/>
      <c r="J57" s="240"/>
      <c r="K57" s="172" t="s">
        <v>221</v>
      </c>
      <c r="L57" s="75">
        <v>11</v>
      </c>
      <c r="M57" s="81">
        <v>0</v>
      </c>
      <c r="N57" s="81">
        <v>0</v>
      </c>
      <c r="O57" s="372"/>
      <c r="P57" s="223"/>
      <c r="Q57" s="223"/>
      <c r="R57" s="236"/>
      <c r="S57" s="223"/>
      <c r="T57" s="208"/>
    </row>
    <row r="58" spans="1:20" s="17" customFormat="1" ht="21" customHeight="1" x14ac:dyDescent="0.15">
      <c r="A58" s="388"/>
      <c r="B58" s="289"/>
      <c r="C58" s="298"/>
      <c r="D58" s="363"/>
      <c r="E58" s="363"/>
      <c r="F58" s="363"/>
      <c r="G58" s="98" t="s">
        <v>51</v>
      </c>
      <c r="H58" s="99"/>
      <c r="I58" s="99"/>
      <c r="J58" s="99"/>
      <c r="K58" s="155"/>
      <c r="L58" s="102">
        <f>SUM(L52:L57)</f>
        <v>605</v>
      </c>
      <c r="M58" s="101">
        <v>3</v>
      </c>
      <c r="N58" s="101">
        <v>3</v>
      </c>
      <c r="O58" s="380"/>
      <c r="P58" s="224"/>
      <c r="Q58" s="224"/>
      <c r="R58" s="237"/>
      <c r="S58" s="224"/>
      <c r="T58" s="209"/>
    </row>
    <row r="59" spans="1:20" s="17" customFormat="1" ht="21" customHeight="1" x14ac:dyDescent="0.15">
      <c r="A59" s="388"/>
      <c r="B59" s="289"/>
      <c r="C59" s="297" t="s">
        <v>180</v>
      </c>
      <c r="D59" s="311" t="s">
        <v>297</v>
      </c>
      <c r="E59" s="312"/>
      <c r="F59" s="313"/>
      <c r="G59" s="71" t="s">
        <v>299</v>
      </c>
      <c r="H59" s="190" t="s">
        <v>299</v>
      </c>
      <c r="I59" s="70" t="s">
        <v>24</v>
      </c>
      <c r="J59" s="70" t="s">
        <v>25</v>
      </c>
      <c r="K59" s="171" t="s">
        <v>222</v>
      </c>
      <c r="L59" s="45">
        <v>493</v>
      </c>
      <c r="M59" s="81">
        <v>7</v>
      </c>
      <c r="N59" s="81">
        <v>7</v>
      </c>
      <c r="O59" s="347" t="s">
        <v>294</v>
      </c>
      <c r="P59" s="364" t="s">
        <v>181</v>
      </c>
      <c r="Q59" s="364" t="s">
        <v>182</v>
      </c>
      <c r="R59" s="235" t="s">
        <v>27</v>
      </c>
      <c r="S59" s="222" t="s">
        <v>233</v>
      </c>
      <c r="T59" s="207" t="s">
        <v>204</v>
      </c>
    </row>
    <row r="60" spans="1:20" s="17" customFormat="1" ht="21" customHeight="1" x14ac:dyDescent="0.15">
      <c r="A60" s="388"/>
      <c r="B60" s="290"/>
      <c r="C60" s="298"/>
      <c r="D60" s="314"/>
      <c r="E60" s="315"/>
      <c r="F60" s="316"/>
      <c r="G60" s="98" t="s">
        <v>28</v>
      </c>
      <c r="H60" s="99"/>
      <c r="I60" s="99"/>
      <c r="J60" s="99"/>
      <c r="K60" s="154"/>
      <c r="L60" s="100">
        <f>SUM(L59:L59)</f>
        <v>493</v>
      </c>
      <c r="M60" s="101">
        <v>7</v>
      </c>
      <c r="N60" s="101">
        <v>7</v>
      </c>
      <c r="O60" s="272"/>
      <c r="P60" s="365"/>
      <c r="Q60" s="365"/>
      <c r="R60" s="237"/>
      <c r="S60" s="224"/>
      <c r="T60" s="209"/>
    </row>
    <row r="61" spans="1:20" s="17" customFormat="1" ht="21" customHeight="1" x14ac:dyDescent="0.15">
      <c r="A61" s="388"/>
      <c r="B61" s="273" t="s">
        <v>29</v>
      </c>
      <c r="C61" s="274"/>
      <c r="D61" s="274"/>
      <c r="E61" s="274"/>
      <c r="F61" s="274"/>
      <c r="G61" s="274"/>
      <c r="H61" s="274"/>
      <c r="I61" s="274"/>
      <c r="J61" s="274"/>
      <c r="K61" s="275"/>
      <c r="L61" s="121">
        <f>SUM(L48,L51,L58,L60)</f>
        <v>1898</v>
      </c>
      <c r="M61" s="123">
        <v>20</v>
      </c>
      <c r="N61" s="123">
        <f>N48+N51+N58+N60</f>
        <v>13</v>
      </c>
      <c r="O61" s="124"/>
      <c r="P61" s="125"/>
      <c r="Q61" s="125"/>
      <c r="R61" s="126"/>
      <c r="S61" s="125"/>
      <c r="T61" s="127"/>
    </row>
    <row r="62" spans="1:20" s="18" customFormat="1" ht="21" customHeight="1" x14ac:dyDescent="0.15">
      <c r="A62" s="388"/>
      <c r="B62" s="368" t="s">
        <v>49</v>
      </c>
      <c r="C62" s="276" t="s">
        <v>76</v>
      </c>
      <c r="D62" s="279" t="s">
        <v>296</v>
      </c>
      <c r="E62" s="280"/>
      <c r="F62" s="281"/>
      <c r="G62" s="243" t="s">
        <v>299</v>
      </c>
      <c r="H62" s="243" t="s">
        <v>299</v>
      </c>
      <c r="I62" s="288" t="s">
        <v>77</v>
      </c>
      <c r="J62" s="288" t="s">
        <v>78</v>
      </c>
      <c r="K62" s="164">
        <v>59.981999999999999</v>
      </c>
      <c r="L62" s="44">
        <v>264</v>
      </c>
      <c r="M62" s="83">
        <v>0</v>
      </c>
      <c r="N62" s="83">
        <v>0</v>
      </c>
      <c r="O62" s="216"/>
      <c r="P62" s="201" t="s">
        <v>114</v>
      </c>
      <c r="Q62" s="201" t="s">
        <v>79</v>
      </c>
      <c r="R62" s="225" t="s">
        <v>45</v>
      </c>
      <c r="S62" s="232" t="s">
        <v>241</v>
      </c>
      <c r="T62" s="204" t="s">
        <v>206</v>
      </c>
    </row>
    <row r="63" spans="1:20" s="19" customFormat="1" ht="21" customHeight="1" x14ac:dyDescent="0.15">
      <c r="A63" s="388"/>
      <c r="B63" s="369"/>
      <c r="C63" s="277"/>
      <c r="D63" s="282"/>
      <c r="E63" s="283"/>
      <c r="F63" s="284"/>
      <c r="G63" s="244"/>
      <c r="H63" s="244"/>
      <c r="I63" s="289"/>
      <c r="J63" s="289"/>
      <c r="K63" s="164">
        <v>72.992000000000004</v>
      </c>
      <c r="L63" s="44">
        <v>180</v>
      </c>
      <c r="M63" s="83">
        <v>0</v>
      </c>
      <c r="N63" s="83">
        <v>0</v>
      </c>
      <c r="O63" s="217"/>
      <c r="P63" s="202"/>
      <c r="Q63" s="202"/>
      <c r="R63" s="226"/>
      <c r="S63" s="233"/>
      <c r="T63" s="205"/>
    </row>
    <row r="64" spans="1:20" s="19" customFormat="1" ht="21" customHeight="1" x14ac:dyDescent="0.15">
      <c r="A64" s="388"/>
      <c r="B64" s="369"/>
      <c r="C64" s="277"/>
      <c r="D64" s="282"/>
      <c r="E64" s="283"/>
      <c r="F64" s="284"/>
      <c r="G64" s="244"/>
      <c r="H64" s="244"/>
      <c r="I64" s="289"/>
      <c r="J64" s="289"/>
      <c r="K64" s="164">
        <v>84.986000000000004</v>
      </c>
      <c r="L64" s="44">
        <v>174</v>
      </c>
      <c r="M64" s="83">
        <v>0</v>
      </c>
      <c r="N64" s="83">
        <v>0</v>
      </c>
      <c r="O64" s="217"/>
      <c r="P64" s="202"/>
      <c r="Q64" s="202"/>
      <c r="R64" s="226"/>
      <c r="S64" s="233"/>
      <c r="T64" s="205"/>
    </row>
    <row r="65" spans="1:21" s="19" customFormat="1" ht="21" customHeight="1" x14ac:dyDescent="0.15">
      <c r="A65" s="388"/>
      <c r="B65" s="369"/>
      <c r="C65" s="277"/>
      <c r="D65" s="282"/>
      <c r="E65" s="283"/>
      <c r="F65" s="284"/>
      <c r="G65" s="244"/>
      <c r="H65" s="244"/>
      <c r="I65" s="289"/>
      <c r="J65" s="289"/>
      <c r="K65" s="164">
        <v>84.992999999999995</v>
      </c>
      <c r="L65" s="44">
        <v>90</v>
      </c>
      <c r="M65" s="83">
        <v>0</v>
      </c>
      <c r="N65" s="83">
        <v>0</v>
      </c>
      <c r="O65" s="217"/>
      <c r="P65" s="202"/>
      <c r="Q65" s="202"/>
      <c r="R65" s="226"/>
      <c r="S65" s="233"/>
      <c r="T65" s="205"/>
    </row>
    <row r="66" spans="1:21" s="19" customFormat="1" ht="21" customHeight="1" x14ac:dyDescent="0.15">
      <c r="A66" s="388"/>
      <c r="B66" s="369"/>
      <c r="C66" s="277"/>
      <c r="D66" s="282"/>
      <c r="E66" s="283"/>
      <c r="F66" s="284"/>
      <c r="G66" s="245"/>
      <c r="H66" s="245"/>
      <c r="I66" s="290"/>
      <c r="J66" s="290"/>
      <c r="K66" s="164">
        <v>84.936999999999998</v>
      </c>
      <c r="L66" s="44">
        <v>127</v>
      </c>
      <c r="M66" s="84">
        <v>0</v>
      </c>
      <c r="N66" s="84">
        <v>0</v>
      </c>
      <c r="O66" s="217"/>
      <c r="P66" s="202"/>
      <c r="Q66" s="202"/>
      <c r="R66" s="226"/>
      <c r="S66" s="233"/>
      <c r="T66" s="205"/>
    </row>
    <row r="67" spans="1:21" s="18" customFormat="1" ht="21" customHeight="1" x14ac:dyDescent="0.15">
      <c r="A67" s="388"/>
      <c r="B67" s="369"/>
      <c r="C67" s="278"/>
      <c r="D67" s="285"/>
      <c r="E67" s="286"/>
      <c r="F67" s="287"/>
      <c r="G67" s="103" t="s">
        <v>80</v>
      </c>
      <c r="H67" s="104"/>
      <c r="I67" s="104"/>
      <c r="J67" s="104"/>
      <c r="K67" s="156"/>
      <c r="L67" s="92">
        <f>SUM(L62:L66)</f>
        <v>835</v>
      </c>
      <c r="M67" s="101">
        <v>0</v>
      </c>
      <c r="N67" s="101">
        <v>0</v>
      </c>
      <c r="O67" s="218"/>
      <c r="P67" s="203"/>
      <c r="Q67" s="203"/>
      <c r="R67" s="227"/>
      <c r="S67" s="234"/>
      <c r="T67" s="206"/>
    </row>
    <row r="68" spans="1:21" s="18" customFormat="1" ht="21" customHeight="1" x14ac:dyDescent="0.15">
      <c r="A68" s="388"/>
      <c r="B68" s="369"/>
      <c r="C68" s="243" t="s">
        <v>81</v>
      </c>
      <c r="D68" s="259" t="s">
        <v>296</v>
      </c>
      <c r="E68" s="260"/>
      <c r="F68" s="261"/>
      <c r="G68" s="243" t="s">
        <v>299</v>
      </c>
      <c r="H68" s="243" t="s">
        <v>299</v>
      </c>
      <c r="I68" s="288" t="s">
        <v>82</v>
      </c>
      <c r="J68" s="288" t="s">
        <v>83</v>
      </c>
      <c r="K68" s="164">
        <v>59.913899999999998</v>
      </c>
      <c r="L68" s="44">
        <v>262</v>
      </c>
      <c r="M68" s="84">
        <v>0</v>
      </c>
      <c r="N68" s="84">
        <v>0</v>
      </c>
      <c r="O68" s="373"/>
      <c r="P68" s="232" t="s">
        <v>115</v>
      </c>
      <c r="Q68" s="232" t="s">
        <v>150</v>
      </c>
      <c r="R68" s="225" t="s">
        <v>45</v>
      </c>
      <c r="S68" s="232" t="s">
        <v>242</v>
      </c>
      <c r="T68" s="204" t="s">
        <v>203</v>
      </c>
    </row>
    <row r="69" spans="1:21" s="19" customFormat="1" ht="21" customHeight="1" x14ac:dyDescent="0.15">
      <c r="A69" s="388"/>
      <c r="B69" s="369"/>
      <c r="C69" s="244"/>
      <c r="D69" s="262"/>
      <c r="E69" s="263"/>
      <c r="F69" s="264"/>
      <c r="G69" s="244"/>
      <c r="H69" s="244"/>
      <c r="I69" s="289"/>
      <c r="J69" s="289"/>
      <c r="K69" s="164">
        <v>74.979399999999998</v>
      </c>
      <c r="L69" s="44">
        <v>198</v>
      </c>
      <c r="M69" s="84">
        <v>0</v>
      </c>
      <c r="N69" s="84">
        <v>0</v>
      </c>
      <c r="O69" s="374"/>
      <c r="P69" s="233"/>
      <c r="Q69" s="233"/>
      <c r="R69" s="226"/>
      <c r="S69" s="233"/>
      <c r="T69" s="205"/>
    </row>
    <row r="70" spans="1:21" s="19" customFormat="1" ht="21" customHeight="1" x14ac:dyDescent="0.15">
      <c r="A70" s="388"/>
      <c r="B70" s="369"/>
      <c r="C70" s="244"/>
      <c r="D70" s="262"/>
      <c r="E70" s="263"/>
      <c r="F70" s="264"/>
      <c r="G70" s="244"/>
      <c r="H70" s="244"/>
      <c r="I70" s="289"/>
      <c r="J70" s="289"/>
      <c r="K70" s="164">
        <v>84.968800000000002</v>
      </c>
      <c r="L70" s="44">
        <v>154</v>
      </c>
      <c r="M70" s="84">
        <v>0</v>
      </c>
      <c r="N70" s="84">
        <v>0</v>
      </c>
      <c r="O70" s="374"/>
      <c r="P70" s="233"/>
      <c r="Q70" s="233"/>
      <c r="R70" s="226"/>
      <c r="S70" s="233"/>
      <c r="T70" s="205"/>
      <c r="U70" s="18"/>
    </row>
    <row r="71" spans="1:21" s="19" customFormat="1" ht="21" customHeight="1" x14ac:dyDescent="0.15">
      <c r="A71" s="388"/>
      <c r="B71" s="369"/>
      <c r="C71" s="244"/>
      <c r="D71" s="262"/>
      <c r="E71" s="263"/>
      <c r="F71" s="264"/>
      <c r="G71" s="244"/>
      <c r="H71" s="244"/>
      <c r="I71" s="289"/>
      <c r="J71" s="289"/>
      <c r="K71" s="164">
        <v>84.973600000000005</v>
      </c>
      <c r="L71" s="44">
        <v>210</v>
      </c>
      <c r="M71" s="84">
        <v>0</v>
      </c>
      <c r="N71" s="84">
        <v>0</v>
      </c>
      <c r="O71" s="374"/>
      <c r="P71" s="233"/>
      <c r="Q71" s="233"/>
      <c r="R71" s="226"/>
      <c r="S71" s="233"/>
      <c r="T71" s="205"/>
    </row>
    <row r="72" spans="1:21" s="19" customFormat="1" ht="21" customHeight="1" x14ac:dyDescent="0.15">
      <c r="A72" s="388"/>
      <c r="B72" s="369"/>
      <c r="C72" s="244"/>
      <c r="D72" s="262"/>
      <c r="E72" s="263"/>
      <c r="F72" s="264"/>
      <c r="G72" s="245"/>
      <c r="H72" s="245"/>
      <c r="I72" s="290"/>
      <c r="J72" s="290"/>
      <c r="K72" s="164">
        <v>84.956100000000006</v>
      </c>
      <c r="L72" s="44">
        <v>72</v>
      </c>
      <c r="M72" s="84">
        <v>0</v>
      </c>
      <c r="N72" s="84">
        <v>0</v>
      </c>
      <c r="O72" s="374"/>
      <c r="P72" s="233"/>
      <c r="Q72" s="233"/>
      <c r="R72" s="226"/>
      <c r="S72" s="233"/>
      <c r="T72" s="205"/>
    </row>
    <row r="73" spans="1:21" s="18" customFormat="1" ht="21" customHeight="1" x14ac:dyDescent="0.15">
      <c r="A73" s="388"/>
      <c r="B73" s="370"/>
      <c r="C73" s="245"/>
      <c r="D73" s="265"/>
      <c r="E73" s="266"/>
      <c r="F73" s="267"/>
      <c r="G73" s="103" t="s">
        <v>84</v>
      </c>
      <c r="H73" s="104"/>
      <c r="I73" s="104"/>
      <c r="J73" s="104"/>
      <c r="K73" s="156"/>
      <c r="L73" s="92">
        <f>SUM(L68:L72)</f>
        <v>896</v>
      </c>
      <c r="M73" s="101">
        <v>0</v>
      </c>
      <c r="N73" s="101">
        <v>0</v>
      </c>
      <c r="O73" s="375"/>
      <c r="P73" s="234"/>
      <c r="Q73" s="234"/>
      <c r="R73" s="227"/>
      <c r="S73" s="234"/>
      <c r="T73" s="206"/>
    </row>
    <row r="74" spans="1:21" s="18" customFormat="1" ht="21" customHeight="1" x14ac:dyDescent="0.15">
      <c r="A74" s="388"/>
      <c r="B74" s="273" t="s">
        <v>29</v>
      </c>
      <c r="C74" s="274"/>
      <c r="D74" s="274"/>
      <c r="E74" s="274"/>
      <c r="F74" s="274"/>
      <c r="G74" s="274"/>
      <c r="H74" s="274"/>
      <c r="I74" s="274"/>
      <c r="J74" s="274"/>
      <c r="K74" s="275"/>
      <c r="L74" s="128">
        <f>SUM(L67,L73)</f>
        <v>1731</v>
      </c>
      <c r="M74" s="129">
        <v>0</v>
      </c>
      <c r="N74" s="129">
        <v>0</v>
      </c>
      <c r="O74" s="130"/>
      <c r="P74" s="131"/>
      <c r="Q74" s="131"/>
      <c r="R74" s="132"/>
      <c r="S74" s="131"/>
      <c r="T74" s="133"/>
    </row>
    <row r="75" spans="1:21" s="17" customFormat="1" ht="21" customHeight="1" x14ac:dyDescent="0.15">
      <c r="A75" s="388"/>
      <c r="B75" s="288" t="s">
        <v>75</v>
      </c>
      <c r="C75" s="243" t="s">
        <v>46</v>
      </c>
      <c r="D75" s="259" t="s">
        <v>303</v>
      </c>
      <c r="E75" s="260"/>
      <c r="F75" s="261"/>
      <c r="G75" s="243" t="s">
        <v>299</v>
      </c>
      <c r="H75" s="243" t="s">
        <v>299</v>
      </c>
      <c r="I75" s="288" t="s">
        <v>43</v>
      </c>
      <c r="J75" s="288" t="s">
        <v>44</v>
      </c>
      <c r="K75" s="164" t="s">
        <v>47</v>
      </c>
      <c r="L75" s="53">
        <v>457</v>
      </c>
      <c r="M75" s="85">
        <v>40</v>
      </c>
      <c r="N75" s="85">
        <v>39</v>
      </c>
      <c r="O75" s="216" t="s">
        <v>235</v>
      </c>
      <c r="P75" s="201" t="s">
        <v>116</v>
      </c>
      <c r="Q75" s="201" t="s">
        <v>74</v>
      </c>
      <c r="R75" s="229" t="s">
        <v>45</v>
      </c>
      <c r="S75" s="201" t="s">
        <v>234</v>
      </c>
      <c r="T75" s="219" t="s">
        <v>203</v>
      </c>
    </row>
    <row r="76" spans="1:21" s="17" customFormat="1" ht="21" customHeight="1" x14ac:dyDescent="0.15">
      <c r="A76" s="388"/>
      <c r="B76" s="289"/>
      <c r="C76" s="244"/>
      <c r="D76" s="262"/>
      <c r="E76" s="263"/>
      <c r="F76" s="264"/>
      <c r="G76" s="244"/>
      <c r="H76" s="244"/>
      <c r="I76" s="289"/>
      <c r="J76" s="289"/>
      <c r="K76" s="164" t="s">
        <v>48</v>
      </c>
      <c r="L76" s="53">
        <v>266</v>
      </c>
      <c r="M76" s="85">
        <v>10</v>
      </c>
      <c r="N76" s="85">
        <v>10</v>
      </c>
      <c r="O76" s="217"/>
      <c r="P76" s="202"/>
      <c r="Q76" s="202"/>
      <c r="R76" s="230"/>
      <c r="S76" s="202"/>
      <c r="T76" s="220"/>
    </row>
    <row r="77" spans="1:21" s="17" customFormat="1" ht="21" customHeight="1" x14ac:dyDescent="0.15">
      <c r="A77" s="388"/>
      <c r="B77" s="289"/>
      <c r="C77" s="244"/>
      <c r="D77" s="262"/>
      <c r="E77" s="263"/>
      <c r="F77" s="264"/>
      <c r="G77" s="245"/>
      <c r="H77" s="245"/>
      <c r="I77" s="290"/>
      <c r="J77" s="290"/>
      <c r="K77" s="164">
        <v>118.43</v>
      </c>
      <c r="L77" s="53">
        <v>80</v>
      </c>
      <c r="M77" s="85">
        <v>6</v>
      </c>
      <c r="N77" s="85">
        <v>6</v>
      </c>
      <c r="O77" s="217"/>
      <c r="P77" s="202"/>
      <c r="Q77" s="202"/>
      <c r="R77" s="230"/>
      <c r="S77" s="202"/>
      <c r="T77" s="220"/>
    </row>
    <row r="78" spans="1:21" s="17" customFormat="1" ht="21" customHeight="1" x14ac:dyDescent="0.15">
      <c r="A78" s="388"/>
      <c r="B78" s="289"/>
      <c r="C78" s="245"/>
      <c r="D78" s="265"/>
      <c r="E78" s="266"/>
      <c r="F78" s="267"/>
      <c r="G78" s="103" t="s">
        <v>23</v>
      </c>
      <c r="H78" s="89"/>
      <c r="I78" s="105"/>
      <c r="J78" s="105"/>
      <c r="K78" s="157"/>
      <c r="L78" s="92">
        <f>SUM(L75:L77)</f>
        <v>803</v>
      </c>
      <c r="M78" s="93">
        <v>56</v>
      </c>
      <c r="N78" s="93">
        <v>55</v>
      </c>
      <c r="O78" s="218"/>
      <c r="P78" s="203"/>
      <c r="Q78" s="203"/>
      <c r="R78" s="231"/>
      <c r="S78" s="203"/>
      <c r="T78" s="221"/>
    </row>
    <row r="79" spans="1:21" s="17" customFormat="1" ht="21" customHeight="1" x14ac:dyDescent="0.15">
      <c r="A79" s="388"/>
      <c r="B79" s="273" t="s">
        <v>29</v>
      </c>
      <c r="C79" s="274"/>
      <c r="D79" s="274"/>
      <c r="E79" s="274"/>
      <c r="F79" s="274"/>
      <c r="G79" s="274"/>
      <c r="H79" s="274"/>
      <c r="I79" s="274"/>
      <c r="J79" s="274"/>
      <c r="K79" s="275"/>
      <c r="L79" s="134">
        <f>SUM(L78)</f>
        <v>803</v>
      </c>
      <c r="M79" s="135">
        <v>56</v>
      </c>
      <c r="N79" s="135">
        <v>55</v>
      </c>
      <c r="O79" s="136"/>
      <c r="P79" s="137"/>
      <c r="Q79" s="137"/>
      <c r="R79" s="138"/>
      <c r="S79" s="137"/>
      <c r="T79" s="139"/>
    </row>
    <row r="80" spans="1:21" s="17" customFormat="1" ht="21" customHeight="1" x14ac:dyDescent="0.15">
      <c r="A80" s="388"/>
      <c r="B80" s="289" t="s">
        <v>153</v>
      </c>
      <c r="C80" s="297" t="s">
        <v>154</v>
      </c>
      <c r="D80" s="311" t="s">
        <v>296</v>
      </c>
      <c r="E80" s="312"/>
      <c r="F80" s="313"/>
      <c r="G80" s="297" t="s">
        <v>299</v>
      </c>
      <c r="H80" s="297" t="s">
        <v>299</v>
      </c>
      <c r="I80" s="239" t="s">
        <v>155</v>
      </c>
      <c r="J80" s="239" t="s">
        <v>156</v>
      </c>
      <c r="K80" s="171">
        <v>59.981900000000003</v>
      </c>
      <c r="L80" s="45">
        <v>40</v>
      </c>
      <c r="M80" s="81">
        <v>0</v>
      </c>
      <c r="N80" s="81">
        <v>0</v>
      </c>
      <c r="O80" s="271"/>
      <c r="P80" s="222" t="s">
        <v>157</v>
      </c>
      <c r="Q80" s="222" t="s">
        <v>158</v>
      </c>
      <c r="R80" s="235" t="s">
        <v>27</v>
      </c>
      <c r="S80" s="398" t="s">
        <v>240</v>
      </c>
      <c r="T80" s="207" t="s">
        <v>203</v>
      </c>
    </row>
    <row r="81" spans="1:21" s="17" customFormat="1" ht="21" customHeight="1" x14ac:dyDescent="0.15">
      <c r="A81" s="388"/>
      <c r="B81" s="289"/>
      <c r="C81" s="320"/>
      <c r="D81" s="321"/>
      <c r="E81" s="322"/>
      <c r="F81" s="323"/>
      <c r="G81" s="320"/>
      <c r="H81" s="320"/>
      <c r="I81" s="324"/>
      <c r="J81" s="324"/>
      <c r="K81" s="171">
        <v>84.973100000000002</v>
      </c>
      <c r="L81" s="45">
        <v>258</v>
      </c>
      <c r="M81" s="81">
        <v>0</v>
      </c>
      <c r="N81" s="81">
        <v>0</v>
      </c>
      <c r="O81" s="372"/>
      <c r="P81" s="223"/>
      <c r="Q81" s="223"/>
      <c r="R81" s="236"/>
      <c r="S81" s="223"/>
      <c r="T81" s="208"/>
    </row>
    <row r="82" spans="1:21" s="17" customFormat="1" ht="21" customHeight="1" x14ac:dyDescent="0.15">
      <c r="A82" s="388"/>
      <c r="B82" s="289"/>
      <c r="C82" s="320"/>
      <c r="D82" s="321"/>
      <c r="E82" s="322"/>
      <c r="F82" s="323"/>
      <c r="G82" s="320"/>
      <c r="H82" s="320"/>
      <c r="I82" s="324"/>
      <c r="J82" s="324"/>
      <c r="K82" s="171">
        <v>95.839699999999993</v>
      </c>
      <c r="L82" s="45">
        <v>24</v>
      </c>
      <c r="M82" s="82">
        <v>0</v>
      </c>
      <c r="N82" s="82">
        <v>0</v>
      </c>
      <c r="O82" s="372"/>
      <c r="P82" s="223"/>
      <c r="Q82" s="223"/>
      <c r="R82" s="236"/>
      <c r="S82" s="223"/>
      <c r="T82" s="208"/>
    </row>
    <row r="83" spans="1:21" s="17" customFormat="1" ht="21" customHeight="1" x14ac:dyDescent="0.15">
      <c r="A83" s="388"/>
      <c r="B83" s="289"/>
      <c r="C83" s="298"/>
      <c r="D83" s="314"/>
      <c r="E83" s="315"/>
      <c r="F83" s="316"/>
      <c r="G83" s="98" t="s">
        <v>51</v>
      </c>
      <c r="H83" s="99"/>
      <c r="I83" s="99"/>
      <c r="J83" s="99"/>
      <c r="K83" s="154"/>
      <c r="L83" s="100">
        <f>SUM(L80:L82)</f>
        <v>322</v>
      </c>
      <c r="M83" s="101">
        <v>0</v>
      </c>
      <c r="N83" s="101">
        <v>0</v>
      </c>
      <c r="O83" s="380"/>
      <c r="P83" s="224"/>
      <c r="Q83" s="224"/>
      <c r="R83" s="237"/>
      <c r="S83" s="224"/>
      <c r="T83" s="209"/>
    </row>
    <row r="84" spans="1:21" s="17" customFormat="1" ht="21" customHeight="1" x14ac:dyDescent="0.15">
      <c r="A84" s="388"/>
      <c r="B84" s="289"/>
      <c r="C84" s="297" t="s">
        <v>154</v>
      </c>
      <c r="D84" s="311" t="s">
        <v>304</v>
      </c>
      <c r="E84" s="312"/>
      <c r="F84" s="313"/>
      <c r="G84" s="297" t="s">
        <v>298</v>
      </c>
      <c r="H84" s="297" t="s">
        <v>298</v>
      </c>
      <c r="I84" s="239" t="s">
        <v>155</v>
      </c>
      <c r="J84" s="59" t="s">
        <v>156</v>
      </c>
      <c r="K84" s="171">
        <v>84.973100000000002</v>
      </c>
      <c r="L84" s="45">
        <v>262</v>
      </c>
      <c r="M84" s="81">
        <v>0</v>
      </c>
      <c r="N84" s="81">
        <v>0</v>
      </c>
      <c r="O84" s="271"/>
      <c r="P84" s="222" t="s">
        <v>157</v>
      </c>
      <c r="Q84" s="222" t="s">
        <v>158</v>
      </c>
      <c r="R84" s="235" t="s">
        <v>27</v>
      </c>
      <c r="S84" s="398" t="s">
        <v>240</v>
      </c>
      <c r="T84" s="207" t="s">
        <v>206</v>
      </c>
    </row>
    <row r="85" spans="1:21" s="17" customFormat="1" ht="21" customHeight="1" x14ac:dyDescent="0.15">
      <c r="A85" s="388"/>
      <c r="B85" s="289"/>
      <c r="C85" s="320"/>
      <c r="D85" s="321"/>
      <c r="E85" s="322"/>
      <c r="F85" s="323"/>
      <c r="G85" s="298"/>
      <c r="H85" s="298"/>
      <c r="I85" s="240"/>
      <c r="J85" s="68" t="s">
        <v>186</v>
      </c>
      <c r="K85" s="171">
        <v>59.981900000000003</v>
      </c>
      <c r="L85" s="45">
        <v>96</v>
      </c>
      <c r="M85" s="81">
        <v>0</v>
      </c>
      <c r="N85" s="81">
        <v>0</v>
      </c>
      <c r="O85" s="372"/>
      <c r="P85" s="223"/>
      <c r="Q85" s="223"/>
      <c r="R85" s="236"/>
      <c r="S85" s="223"/>
      <c r="T85" s="208"/>
    </row>
    <row r="86" spans="1:21" s="17" customFormat="1" ht="21" customHeight="1" x14ac:dyDescent="0.15">
      <c r="A86" s="388"/>
      <c r="B86" s="289"/>
      <c r="C86" s="298"/>
      <c r="D86" s="314"/>
      <c r="E86" s="315"/>
      <c r="F86" s="316"/>
      <c r="G86" s="98" t="s">
        <v>159</v>
      </c>
      <c r="H86" s="99"/>
      <c r="I86" s="99"/>
      <c r="J86" s="99"/>
      <c r="K86" s="154"/>
      <c r="L86" s="100">
        <f>SUM(L84:L85)</f>
        <v>358</v>
      </c>
      <c r="M86" s="101">
        <v>0</v>
      </c>
      <c r="N86" s="101">
        <v>0</v>
      </c>
      <c r="O86" s="272"/>
      <c r="P86" s="365"/>
      <c r="Q86" s="365"/>
      <c r="R86" s="237"/>
      <c r="S86" s="224"/>
      <c r="T86" s="209"/>
    </row>
    <row r="87" spans="1:21" s="17" customFormat="1" ht="21" customHeight="1" x14ac:dyDescent="0.15">
      <c r="A87" s="388"/>
      <c r="B87" s="273" t="s">
        <v>160</v>
      </c>
      <c r="C87" s="378"/>
      <c r="D87" s="378"/>
      <c r="E87" s="378"/>
      <c r="F87" s="378"/>
      <c r="G87" s="378"/>
      <c r="H87" s="378"/>
      <c r="I87" s="378"/>
      <c r="J87" s="378"/>
      <c r="K87" s="379"/>
      <c r="L87" s="121">
        <f>SUM(L83,L86)</f>
        <v>680</v>
      </c>
      <c r="M87" s="123">
        <v>0</v>
      </c>
      <c r="N87" s="123">
        <v>0</v>
      </c>
      <c r="O87" s="124"/>
      <c r="P87" s="125"/>
      <c r="Q87" s="125"/>
      <c r="R87" s="126"/>
      <c r="S87" s="125"/>
      <c r="T87" s="127"/>
    </row>
    <row r="88" spans="1:21" s="17" customFormat="1" ht="21" customHeight="1" x14ac:dyDescent="0.15">
      <c r="A88" s="388"/>
      <c r="B88" s="288" t="s">
        <v>32</v>
      </c>
      <c r="C88" s="243" t="s">
        <v>33</v>
      </c>
      <c r="D88" s="259" t="s">
        <v>296</v>
      </c>
      <c r="E88" s="260"/>
      <c r="F88" s="261"/>
      <c r="G88" s="243" t="s">
        <v>299</v>
      </c>
      <c r="H88" s="243" t="s">
        <v>299</v>
      </c>
      <c r="I88" s="288" t="s">
        <v>34</v>
      </c>
      <c r="J88" s="288" t="s">
        <v>35</v>
      </c>
      <c r="K88" s="164">
        <v>84.5</v>
      </c>
      <c r="L88" s="44">
        <v>15</v>
      </c>
      <c r="M88" s="84">
        <v>0</v>
      </c>
      <c r="N88" s="84">
        <v>0</v>
      </c>
      <c r="O88" s="216" t="s">
        <v>292</v>
      </c>
      <c r="P88" s="201" t="s">
        <v>91</v>
      </c>
      <c r="Q88" s="201" t="s">
        <v>92</v>
      </c>
      <c r="R88" s="225" t="s">
        <v>45</v>
      </c>
      <c r="S88" s="232" t="s">
        <v>238</v>
      </c>
      <c r="T88" s="204" t="s">
        <v>204</v>
      </c>
      <c r="U88" s="20"/>
    </row>
    <row r="89" spans="1:21" s="17" customFormat="1" ht="21" customHeight="1" x14ac:dyDescent="0.15">
      <c r="A89" s="388"/>
      <c r="B89" s="289"/>
      <c r="C89" s="244"/>
      <c r="D89" s="262"/>
      <c r="E89" s="263"/>
      <c r="F89" s="264"/>
      <c r="G89" s="244"/>
      <c r="H89" s="244"/>
      <c r="I89" s="289"/>
      <c r="J89" s="289"/>
      <c r="K89" s="164">
        <v>59.3</v>
      </c>
      <c r="L89" s="44">
        <v>60</v>
      </c>
      <c r="M89" s="84">
        <v>0</v>
      </c>
      <c r="N89" s="84">
        <v>0</v>
      </c>
      <c r="O89" s="217"/>
      <c r="P89" s="202"/>
      <c r="Q89" s="202"/>
      <c r="R89" s="226"/>
      <c r="S89" s="233"/>
      <c r="T89" s="205"/>
      <c r="U89" s="20"/>
    </row>
    <row r="90" spans="1:21" s="17" customFormat="1" ht="21" customHeight="1" x14ac:dyDescent="0.15">
      <c r="A90" s="388"/>
      <c r="B90" s="289"/>
      <c r="C90" s="244"/>
      <c r="D90" s="262"/>
      <c r="E90" s="263"/>
      <c r="F90" s="264"/>
      <c r="G90" s="245"/>
      <c r="H90" s="245"/>
      <c r="I90" s="290"/>
      <c r="J90" s="290"/>
      <c r="K90" s="164">
        <v>49.4</v>
      </c>
      <c r="L90" s="44">
        <v>30</v>
      </c>
      <c r="M90" s="84">
        <v>18</v>
      </c>
      <c r="N90" s="84">
        <v>18</v>
      </c>
      <c r="O90" s="217"/>
      <c r="P90" s="202"/>
      <c r="Q90" s="202"/>
      <c r="R90" s="226"/>
      <c r="S90" s="233"/>
      <c r="T90" s="205"/>
      <c r="U90" s="20"/>
    </row>
    <row r="91" spans="1:21" s="17" customFormat="1" ht="21" customHeight="1" x14ac:dyDescent="0.15">
      <c r="A91" s="388"/>
      <c r="B91" s="290"/>
      <c r="C91" s="245"/>
      <c r="D91" s="265"/>
      <c r="E91" s="266"/>
      <c r="F91" s="267"/>
      <c r="G91" s="103" t="s">
        <v>36</v>
      </c>
      <c r="H91" s="104"/>
      <c r="I91" s="104"/>
      <c r="J91" s="104"/>
      <c r="K91" s="156"/>
      <c r="L91" s="92">
        <f>SUM(L88:L90)</f>
        <v>105</v>
      </c>
      <c r="M91" s="101">
        <v>18</v>
      </c>
      <c r="N91" s="101">
        <v>18</v>
      </c>
      <c r="O91" s="218"/>
      <c r="P91" s="203"/>
      <c r="Q91" s="203"/>
      <c r="R91" s="227"/>
      <c r="S91" s="234"/>
      <c r="T91" s="206"/>
      <c r="U91" s="20"/>
    </row>
    <row r="92" spans="1:21" s="17" customFormat="1" ht="21" customHeight="1" x14ac:dyDescent="0.15">
      <c r="A92" s="388"/>
      <c r="B92" s="273" t="s">
        <v>29</v>
      </c>
      <c r="C92" s="274"/>
      <c r="D92" s="274"/>
      <c r="E92" s="274"/>
      <c r="F92" s="274"/>
      <c r="G92" s="274"/>
      <c r="H92" s="274"/>
      <c r="I92" s="274"/>
      <c r="J92" s="274"/>
      <c r="K92" s="275"/>
      <c r="L92" s="115">
        <f>L91</f>
        <v>105</v>
      </c>
      <c r="M92" s="116">
        <v>18</v>
      </c>
      <c r="N92" s="116">
        <v>18</v>
      </c>
      <c r="O92" s="140"/>
      <c r="P92" s="125"/>
      <c r="Q92" s="125"/>
      <c r="R92" s="126"/>
      <c r="S92" s="125"/>
      <c r="T92" s="127"/>
    </row>
    <row r="93" spans="1:21" s="17" customFormat="1" ht="21" customHeight="1" x14ac:dyDescent="0.15">
      <c r="A93" s="388"/>
      <c r="B93" s="242" t="s">
        <v>118</v>
      </c>
      <c r="C93" s="242" t="s">
        <v>119</v>
      </c>
      <c r="D93" s="241" t="s">
        <v>296</v>
      </c>
      <c r="E93" s="242"/>
      <c r="F93" s="242"/>
      <c r="G93" s="242" t="s">
        <v>307</v>
      </c>
      <c r="H93" s="325" t="s">
        <v>296</v>
      </c>
      <c r="I93" s="242" t="s">
        <v>56</v>
      </c>
      <c r="J93" s="242" t="s">
        <v>57</v>
      </c>
      <c r="K93" s="170">
        <v>59.993699999999997</v>
      </c>
      <c r="L93" s="69">
        <v>115</v>
      </c>
      <c r="M93" s="86">
        <v>0</v>
      </c>
      <c r="N93" s="86">
        <v>0</v>
      </c>
      <c r="O93" s="210" t="s">
        <v>293</v>
      </c>
      <c r="P93" s="242" t="s">
        <v>120</v>
      </c>
      <c r="Q93" s="242" t="s">
        <v>121</v>
      </c>
      <c r="R93" s="228" t="s">
        <v>122</v>
      </c>
      <c r="S93" s="242" t="s">
        <v>247</v>
      </c>
      <c r="T93" s="377" t="s">
        <v>204</v>
      </c>
    </row>
    <row r="94" spans="1:21" s="17" customFormat="1" ht="21" customHeight="1" x14ac:dyDescent="0.15">
      <c r="A94" s="388"/>
      <c r="B94" s="242"/>
      <c r="C94" s="242"/>
      <c r="D94" s="242"/>
      <c r="E94" s="242"/>
      <c r="F94" s="242"/>
      <c r="G94" s="242"/>
      <c r="H94" s="326"/>
      <c r="I94" s="242"/>
      <c r="J94" s="242"/>
      <c r="K94" s="170">
        <v>81.854600000000005</v>
      </c>
      <c r="L94" s="69">
        <v>150</v>
      </c>
      <c r="M94" s="86">
        <v>14</v>
      </c>
      <c r="N94" s="86">
        <v>14</v>
      </c>
      <c r="O94" s="211"/>
      <c r="P94" s="242"/>
      <c r="Q94" s="242"/>
      <c r="R94" s="228"/>
      <c r="S94" s="242"/>
      <c r="T94" s="377"/>
    </row>
    <row r="95" spans="1:21" s="17" customFormat="1" ht="21" customHeight="1" x14ac:dyDescent="0.15">
      <c r="A95" s="388"/>
      <c r="B95" s="242"/>
      <c r="C95" s="242"/>
      <c r="D95" s="242"/>
      <c r="E95" s="242"/>
      <c r="F95" s="242"/>
      <c r="G95" s="242"/>
      <c r="H95" s="326"/>
      <c r="I95" s="242"/>
      <c r="J95" s="242"/>
      <c r="K95" s="170">
        <v>84.998500000000007</v>
      </c>
      <c r="L95" s="69">
        <v>287</v>
      </c>
      <c r="M95" s="86">
        <v>0</v>
      </c>
      <c r="N95" s="86">
        <v>0</v>
      </c>
      <c r="O95" s="211"/>
      <c r="P95" s="242"/>
      <c r="Q95" s="242"/>
      <c r="R95" s="228"/>
      <c r="S95" s="242"/>
      <c r="T95" s="377"/>
    </row>
    <row r="96" spans="1:21" s="17" customFormat="1" ht="21" customHeight="1" x14ac:dyDescent="0.15">
      <c r="A96" s="388"/>
      <c r="B96" s="242"/>
      <c r="C96" s="242"/>
      <c r="D96" s="242"/>
      <c r="E96" s="242"/>
      <c r="F96" s="242"/>
      <c r="G96" s="242"/>
      <c r="H96" s="327"/>
      <c r="I96" s="242"/>
      <c r="J96" s="242"/>
      <c r="K96" s="170">
        <v>115.4174</v>
      </c>
      <c r="L96" s="69">
        <v>60</v>
      </c>
      <c r="M96" s="86">
        <v>0</v>
      </c>
      <c r="N96" s="86">
        <v>0</v>
      </c>
      <c r="O96" s="211"/>
      <c r="P96" s="242"/>
      <c r="Q96" s="242"/>
      <c r="R96" s="228"/>
      <c r="S96" s="242"/>
      <c r="T96" s="377"/>
    </row>
    <row r="97" spans="1:21" s="17" customFormat="1" ht="21" customHeight="1" x14ac:dyDescent="0.15">
      <c r="A97" s="388"/>
      <c r="B97" s="242"/>
      <c r="C97" s="242"/>
      <c r="D97" s="242"/>
      <c r="E97" s="242"/>
      <c r="F97" s="242"/>
      <c r="G97" s="106" t="s">
        <v>51</v>
      </c>
      <c r="H97" s="106"/>
      <c r="I97" s="106"/>
      <c r="J97" s="106"/>
      <c r="K97" s="158"/>
      <c r="L97" s="107">
        <v>612</v>
      </c>
      <c r="M97" s="108">
        <v>14</v>
      </c>
      <c r="N97" s="108">
        <v>14</v>
      </c>
      <c r="O97" s="211"/>
      <c r="P97" s="242"/>
      <c r="Q97" s="242"/>
      <c r="R97" s="228"/>
      <c r="S97" s="242"/>
      <c r="T97" s="377"/>
    </row>
    <row r="98" spans="1:21" s="17" customFormat="1" ht="21" customHeight="1" x14ac:dyDescent="0.15">
      <c r="A98" s="388"/>
      <c r="B98" s="246" t="s">
        <v>123</v>
      </c>
      <c r="C98" s="246"/>
      <c r="D98" s="246"/>
      <c r="E98" s="246"/>
      <c r="F98" s="246"/>
      <c r="G98" s="246"/>
      <c r="H98" s="246"/>
      <c r="I98" s="246"/>
      <c r="J98" s="246"/>
      <c r="K98" s="246"/>
      <c r="L98" s="115">
        <f>L97</f>
        <v>612</v>
      </c>
      <c r="M98" s="116">
        <v>14</v>
      </c>
      <c r="N98" s="116">
        <v>14</v>
      </c>
      <c r="O98" s="140"/>
      <c r="P98" s="125"/>
      <c r="Q98" s="125"/>
      <c r="R98" s="126"/>
      <c r="S98" s="125"/>
      <c r="T98" s="127"/>
    </row>
    <row r="99" spans="1:21" s="18" customFormat="1" ht="21" customHeight="1" x14ac:dyDescent="0.15">
      <c r="A99" s="388"/>
      <c r="B99" s="317" t="s">
        <v>67</v>
      </c>
      <c r="C99" s="276" t="s">
        <v>68</v>
      </c>
      <c r="D99" s="279" t="s">
        <v>296</v>
      </c>
      <c r="E99" s="280"/>
      <c r="F99" s="281"/>
      <c r="G99" s="243" t="s">
        <v>299</v>
      </c>
      <c r="H99" s="243" t="s">
        <v>308</v>
      </c>
      <c r="I99" s="288" t="s">
        <v>62</v>
      </c>
      <c r="J99" s="288" t="s">
        <v>63</v>
      </c>
      <c r="K99" s="164">
        <v>61.92</v>
      </c>
      <c r="L99" s="44">
        <v>188</v>
      </c>
      <c r="M99" s="80">
        <v>34</v>
      </c>
      <c r="N99" s="80">
        <v>32</v>
      </c>
      <c r="O99" s="216"/>
      <c r="P99" s="201" t="s">
        <v>151</v>
      </c>
      <c r="Q99" s="201" t="s">
        <v>113</v>
      </c>
      <c r="R99" s="225" t="s">
        <v>45</v>
      </c>
      <c r="S99" s="232" t="s">
        <v>238</v>
      </c>
      <c r="T99" s="204" t="s">
        <v>205</v>
      </c>
    </row>
    <row r="100" spans="1:21" s="19" customFormat="1" ht="21" customHeight="1" x14ac:dyDescent="0.15">
      <c r="A100" s="388"/>
      <c r="B100" s="318"/>
      <c r="C100" s="277"/>
      <c r="D100" s="282"/>
      <c r="E100" s="283"/>
      <c r="F100" s="284"/>
      <c r="G100" s="244"/>
      <c r="H100" s="244"/>
      <c r="I100" s="289"/>
      <c r="J100" s="289"/>
      <c r="K100" s="164">
        <v>82.95</v>
      </c>
      <c r="L100" s="44">
        <v>154</v>
      </c>
      <c r="M100" s="80">
        <v>0</v>
      </c>
      <c r="N100" s="80">
        <v>0</v>
      </c>
      <c r="O100" s="217"/>
      <c r="P100" s="202"/>
      <c r="Q100" s="202"/>
      <c r="R100" s="226"/>
      <c r="S100" s="233"/>
      <c r="T100" s="205"/>
    </row>
    <row r="101" spans="1:21" s="19" customFormat="1" ht="21" customHeight="1" x14ac:dyDescent="0.15">
      <c r="A101" s="388"/>
      <c r="B101" s="318"/>
      <c r="C101" s="277"/>
      <c r="D101" s="282"/>
      <c r="E101" s="283"/>
      <c r="F101" s="284"/>
      <c r="G101" s="245"/>
      <c r="H101" s="245"/>
      <c r="I101" s="290"/>
      <c r="J101" s="290"/>
      <c r="K101" s="164">
        <v>118.64</v>
      </c>
      <c r="L101" s="44">
        <v>32</v>
      </c>
      <c r="M101" s="80">
        <v>0</v>
      </c>
      <c r="N101" s="80">
        <v>0</v>
      </c>
      <c r="O101" s="217"/>
      <c r="P101" s="202"/>
      <c r="Q101" s="202"/>
      <c r="R101" s="226"/>
      <c r="S101" s="233"/>
      <c r="T101" s="205"/>
    </row>
    <row r="102" spans="1:21" s="18" customFormat="1" ht="21" customHeight="1" x14ac:dyDescent="0.15">
      <c r="A102" s="388"/>
      <c r="B102" s="319"/>
      <c r="C102" s="278"/>
      <c r="D102" s="285"/>
      <c r="E102" s="286"/>
      <c r="F102" s="287"/>
      <c r="G102" s="103" t="s">
        <v>66</v>
      </c>
      <c r="H102" s="104"/>
      <c r="I102" s="104"/>
      <c r="J102" s="104"/>
      <c r="K102" s="156"/>
      <c r="L102" s="92">
        <f>SUM(L99:L101)</f>
        <v>374</v>
      </c>
      <c r="M102" s="101">
        <v>34</v>
      </c>
      <c r="N102" s="101">
        <v>32</v>
      </c>
      <c r="O102" s="218"/>
      <c r="P102" s="203"/>
      <c r="Q102" s="203"/>
      <c r="R102" s="227"/>
      <c r="S102" s="234"/>
      <c r="T102" s="206"/>
    </row>
    <row r="103" spans="1:21" s="18" customFormat="1" ht="21" customHeight="1" x14ac:dyDescent="0.15">
      <c r="A103" s="388"/>
      <c r="B103" s="273" t="s">
        <v>29</v>
      </c>
      <c r="C103" s="274"/>
      <c r="D103" s="274"/>
      <c r="E103" s="274"/>
      <c r="F103" s="274"/>
      <c r="G103" s="274"/>
      <c r="H103" s="274"/>
      <c r="I103" s="274"/>
      <c r="J103" s="274"/>
      <c r="K103" s="275"/>
      <c r="L103" s="128">
        <f>L102</f>
        <v>374</v>
      </c>
      <c r="M103" s="129">
        <v>34</v>
      </c>
      <c r="N103" s="129">
        <v>32</v>
      </c>
      <c r="O103" s="130"/>
      <c r="P103" s="131"/>
      <c r="Q103" s="131"/>
      <c r="R103" s="132"/>
      <c r="S103" s="131"/>
      <c r="T103" s="133"/>
    </row>
    <row r="104" spans="1:21" s="17" customFormat="1" ht="21" customHeight="1" x14ac:dyDescent="0.15">
      <c r="A104" s="388"/>
      <c r="B104" s="288" t="s">
        <v>73</v>
      </c>
      <c r="C104" s="243" t="s">
        <v>69</v>
      </c>
      <c r="D104" s="291" t="s">
        <v>296</v>
      </c>
      <c r="E104" s="292"/>
      <c r="F104" s="293"/>
      <c r="G104" s="35" t="s">
        <v>299</v>
      </c>
      <c r="H104" s="35" t="s">
        <v>296</v>
      </c>
      <c r="I104" s="34" t="s">
        <v>62</v>
      </c>
      <c r="J104" s="34" t="s">
        <v>63</v>
      </c>
      <c r="K104" s="164">
        <v>84.97</v>
      </c>
      <c r="L104" s="44">
        <v>81</v>
      </c>
      <c r="M104" s="84">
        <v>30</v>
      </c>
      <c r="N104" s="84">
        <v>28</v>
      </c>
      <c r="O104" s="216"/>
      <c r="P104" s="201" t="s">
        <v>98</v>
      </c>
      <c r="Q104" s="201" t="s">
        <v>70</v>
      </c>
      <c r="R104" s="229" t="s">
        <v>27</v>
      </c>
      <c r="S104" s="201" t="s">
        <v>238</v>
      </c>
      <c r="T104" s="219" t="s">
        <v>204</v>
      </c>
    </row>
    <row r="105" spans="1:21" s="17" customFormat="1" ht="21" customHeight="1" x14ac:dyDescent="0.15">
      <c r="A105" s="388"/>
      <c r="B105" s="289"/>
      <c r="C105" s="244"/>
      <c r="D105" s="259" t="s">
        <v>304</v>
      </c>
      <c r="E105" s="260"/>
      <c r="F105" s="261"/>
      <c r="G105" s="35" t="s">
        <v>299</v>
      </c>
      <c r="H105" s="35" t="s">
        <v>296</v>
      </c>
      <c r="I105" s="34" t="s">
        <v>62</v>
      </c>
      <c r="J105" s="34" t="s">
        <v>63</v>
      </c>
      <c r="K105" s="164">
        <v>84.97</v>
      </c>
      <c r="L105" s="44">
        <v>94</v>
      </c>
      <c r="M105" s="84">
        <v>9</v>
      </c>
      <c r="N105" s="84">
        <v>4</v>
      </c>
      <c r="O105" s="217"/>
      <c r="P105" s="202"/>
      <c r="Q105" s="202"/>
      <c r="R105" s="230"/>
      <c r="S105" s="202"/>
      <c r="T105" s="220"/>
    </row>
    <row r="106" spans="1:21" s="17" customFormat="1" ht="21" customHeight="1" x14ac:dyDescent="0.15">
      <c r="A106" s="388"/>
      <c r="B106" s="289"/>
      <c r="C106" s="245"/>
      <c r="D106" s="265"/>
      <c r="E106" s="266"/>
      <c r="F106" s="267"/>
      <c r="G106" s="294" t="s">
        <v>66</v>
      </c>
      <c r="H106" s="295"/>
      <c r="I106" s="295"/>
      <c r="J106" s="295"/>
      <c r="K106" s="296"/>
      <c r="L106" s="92">
        <f>SUM(L104:L105)</f>
        <v>175</v>
      </c>
      <c r="M106" s="101">
        <v>39</v>
      </c>
      <c r="N106" s="101">
        <v>32</v>
      </c>
      <c r="O106" s="218"/>
      <c r="P106" s="203"/>
      <c r="Q106" s="203"/>
      <c r="R106" s="231"/>
      <c r="S106" s="203"/>
      <c r="T106" s="221"/>
    </row>
    <row r="107" spans="1:21" s="17" customFormat="1" ht="21" customHeight="1" x14ac:dyDescent="0.15">
      <c r="A107" s="388"/>
      <c r="B107" s="289"/>
      <c r="C107" s="243" t="s">
        <v>71</v>
      </c>
      <c r="D107" s="299" t="s">
        <v>298</v>
      </c>
      <c r="E107" s="300"/>
      <c r="F107" s="301"/>
      <c r="G107" s="243" t="s">
        <v>309</v>
      </c>
      <c r="H107" s="243" t="s">
        <v>310</v>
      </c>
      <c r="I107" s="243" t="s">
        <v>62</v>
      </c>
      <c r="J107" s="243" t="s">
        <v>63</v>
      </c>
      <c r="K107" s="169">
        <v>84.986800000000002</v>
      </c>
      <c r="L107" s="44">
        <v>84</v>
      </c>
      <c r="M107" s="84">
        <v>20</v>
      </c>
      <c r="N107" s="84">
        <v>20</v>
      </c>
      <c r="O107" s="216"/>
      <c r="P107" s="201" t="s">
        <v>99</v>
      </c>
      <c r="Q107" s="201" t="s">
        <v>72</v>
      </c>
      <c r="R107" s="229" t="s">
        <v>27</v>
      </c>
      <c r="S107" s="201" t="s">
        <v>238</v>
      </c>
      <c r="T107" s="219" t="s">
        <v>205</v>
      </c>
    </row>
    <row r="108" spans="1:21" s="17" customFormat="1" ht="21" customHeight="1" x14ac:dyDescent="0.15">
      <c r="A108" s="388"/>
      <c r="B108" s="289"/>
      <c r="C108" s="244"/>
      <c r="D108" s="302"/>
      <c r="E108" s="303"/>
      <c r="F108" s="304"/>
      <c r="G108" s="244"/>
      <c r="H108" s="244"/>
      <c r="I108" s="244"/>
      <c r="J108" s="244"/>
      <c r="K108" s="169">
        <v>84.995000000000005</v>
      </c>
      <c r="L108" s="44">
        <v>91</v>
      </c>
      <c r="M108" s="84">
        <v>15</v>
      </c>
      <c r="N108" s="84">
        <v>15</v>
      </c>
      <c r="O108" s="217"/>
      <c r="P108" s="202"/>
      <c r="Q108" s="202"/>
      <c r="R108" s="230"/>
      <c r="S108" s="202"/>
      <c r="T108" s="220"/>
      <c r="U108" s="18"/>
    </row>
    <row r="109" spans="1:21" s="17" customFormat="1" ht="21" customHeight="1" x14ac:dyDescent="0.15">
      <c r="A109" s="388"/>
      <c r="B109" s="289"/>
      <c r="C109" s="244"/>
      <c r="D109" s="302"/>
      <c r="E109" s="303"/>
      <c r="F109" s="304"/>
      <c r="G109" s="245"/>
      <c r="H109" s="245"/>
      <c r="I109" s="245"/>
      <c r="J109" s="245"/>
      <c r="K109" s="169">
        <v>109.3764</v>
      </c>
      <c r="L109" s="44">
        <v>19</v>
      </c>
      <c r="M109" s="84">
        <v>2</v>
      </c>
      <c r="N109" s="84">
        <v>2</v>
      </c>
      <c r="O109" s="217"/>
      <c r="P109" s="202"/>
      <c r="Q109" s="202"/>
      <c r="R109" s="230"/>
      <c r="S109" s="202"/>
      <c r="T109" s="220"/>
    </row>
    <row r="110" spans="1:21" s="17" customFormat="1" ht="21" customHeight="1" x14ac:dyDescent="0.15">
      <c r="A110" s="388"/>
      <c r="B110" s="290"/>
      <c r="C110" s="245"/>
      <c r="D110" s="305"/>
      <c r="E110" s="306"/>
      <c r="F110" s="307"/>
      <c r="G110" s="294" t="s">
        <v>66</v>
      </c>
      <c r="H110" s="295"/>
      <c r="I110" s="295"/>
      <c r="J110" s="295"/>
      <c r="K110" s="296"/>
      <c r="L110" s="92">
        <f>SUM(L107:L109)</f>
        <v>194</v>
      </c>
      <c r="M110" s="101">
        <v>35</v>
      </c>
      <c r="N110" s="101">
        <v>35</v>
      </c>
      <c r="O110" s="218"/>
      <c r="P110" s="203"/>
      <c r="Q110" s="203"/>
      <c r="R110" s="231"/>
      <c r="S110" s="203"/>
      <c r="T110" s="221"/>
    </row>
    <row r="111" spans="1:21" s="17" customFormat="1" ht="21" customHeight="1" x14ac:dyDescent="0.15">
      <c r="A111" s="388"/>
      <c r="B111" s="308" t="s">
        <v>58</v>
      </c>
      <c r="C111" s="309"/>
      <c r="D111" s="309"/>
      <c r="E111" s="309"/>
      <c r="F111" s="309"/>
      <c r="G111" s="309"/>
      <c r="H111" s="309"/>
      <c r="I111" s="309"/>
      <c r="J111" s="309"/>
      <c r="K111" s="310"/>
      <c r="L111" s="115">
        <f>L106+L110</f>
        <v>369</v>
      </c>
      <c r="M111" s="116">
        <v>74</v>
      </c>
      <c r="N111" s="116">
        <v>67</v>
      </c>
      <c r="O111" s="141"/>
      <c r="P111" s="142"/>
      <c r="Q111" s="142"/>
      <c r="R111" s="143"/>
      <c r="S111" s="142"/>
      <c r="T111" s="144"/>
    </row>
    <row r="112" spans="1:21" s="18" customFormat="1" ht="21" customHeight="1" x14ac:dyDescent="0.15">
      <c r="A112" s="388"/>
      <c r="B112" s="317" t="s">
        <v>60</v>
      </c>
      <c r="C112" s="276" t="s">
        <v>61</v>
      </c>
      <c r="D112" s="279" t="s">
        <v>296</v>
      </c>
      <c r="E112" s="280"/>
      <c r="F112" s="281"/>
      <c r="G112" s="243" t="s">
        <v>301</v>
      </c>
      <c r="H112" s="243" t="s">
        <v>301</v>
      </c>
      <c r="I112" s="288" t="s">
        <v>62</v>
      </c>
      <c r="J112" s="288" t="s">
        <v>63</v>
      </c>
      <c r="K112" s="164">
        <v>75</v>
      </c>
      <c r="L112" s="44">
        <v>58</v>
      </c>
      <c r="M112" s="84">
        <v>3</v>
      </c>
      <c r="N112" s="84">
        <v>4</v>
      </c>
      <c r="O112" s="216"/>
      <c r="P112" s="201" t="s">
        <v>97</v>
      </c>
      <c r="Q112" s="201" t="s">
        <v>64</v>
      </c>
      <c r="R112" s="225" t="s">
        <v>27</v>
      </c>
      <c r="S112" s="232" t="s">
        <v>238</v>
      </c>
      <c r="T112" s="204" t="s">
        <v>205</v>
      </c>
    </row>
    <row r="113" spans="1:20" s="19" customFormat="1" ht="21" customHeight="1" x14ac:dyDescent="0.15">
      <c r="A113" s="388"/>
      <c r="B113" s="318"/>
      <c r="C113" s="277"/>
      <c r="D113" s="282"/>
      <c r="E113" s="283"/>
      <c r="F113" s="284"/>
      <c r="G113" s="244"/>
      <c r="H113" s="244"/>
      <c r="I113" s="289"/>
      <c r="J113" s="289"/>
      <c r="K113" s="164" t="s">
        <v>225</v>
      </c>
      <c r="L113" s="44">
        <v>104</v>
      </c>
      <c r="M113" s="84">
        <v>0</v>
      </c>
      <c r="N113" s="84">
        <v>0</v>
      </c>
      <c r="O113" s="217"/>
      <c r="P113" s="202"/>
      <c r="Q113" s="202"/>
      <c r="R113" s="226"/>
      <c r="S113" s="233"/>
      <c r="T113" s="205"/>
    </row>
    <row r="114" spans="1:20" s="19" customFormat="1" ht="21" customHeight="1" x14ac:dyDescent="0.15">
      <c r="A114" s="388"/>
      <c r="B114" s="318"/>
      <c r="C114" s="277"/>
      <c r="D114" s="282"/>
      <c r="E114" s="283"/>
      <c r="F114" s="284"/>
      <c r="G114" s="244"/>
      <c r="H114" s="244"/>
      <c r="I114" s="289"/>
      <c r="J114" s="289"/>
      <c r="K114" s="164" t="s">
        <v>226</v>
      </c>
      <c r="L114" s="44">
        <v>57</v>
      </c>
      <c r="M114" s="84">
        <v>3</v>
      </c>
      <c r="N114" s="84">
        <v>3</v>
      </c>
      <c r="O114" s="217"/>
      <c r="P114" s="202"/>
      <c r="Q114" s="202"/>
      <c r="R114" s="226"/>
      <c r="S114" s="233"/>
      <c r="T114" s="205"/>
    </row>
    <row r="115" spans="1:20" s="19" customFormat="1" ht="21" customHeight="1" x14ac:dyDescent="0.15">
      <c r="A115" s="388"/>
      <c r="B115" s="318"/>
      <c r="C115" s="277"/>
      <c r="D115" s="282"/>
      <c r="E115" s="283"/>
      <c r="F115" s="284"/>
      <c r="G115" s="244"/>
      <c r="H115" s="244"/>
      <c r="I115" s="289"/>
      <c r="J115" s="289"/>
      <c r="K115" s="164">
        <v>101</v>
      </c>
      <c r="L115" s="44">
        <v>63</v>
      </c>
      <c r="M115" s="84">
        <v>10</v>
      </c>
      <c r="N115" s="84">
        <v>10</v>
      </c>
      <c r="O115" s="217"/>
      <c r="P115" s="202"/>
      <c r="Q115" s="202"/>
      <c r="R115" s="226"/>
      <c r="S115" s="233"/>
      <c r="T115" s="205"/>
    </row>
    <row r="116" spans="1:20" s="19" customFormat="1" ht="21" customHeight="1" x14ac:dyDescent="0.15">
      <c r="A116" s="388"/>
      <c r="B116" s="318"/>
      <c r="C116" s="277"/>
      <c r="D116" s="282"/>
      <c r="E116" s="283"/>
      <c r="F116" s="284"/>
      <c r="G116" s="245"/>
      <c r="H116" s="245"/>
      <c r="I116" s="290"/>
      <c r="J116" s="290"/>
      <c r="K116" s="164">
        <v>115</v>
      </c>
      <c r="L116" s="44">
        <v>41</v>
      </c>
      <c r="M116" s="84">
        <v>11</v>
      </c>
      <c r="N116" s="84">
        <v>10</v>
      </c>
      <c r="O116" s="217"/>
      <c r="P116" s="202"/>
      <c r="Q116" s="202"/>
      <c r="R116" s="226"/>
      <c r="S116" s="233"/>
      <c r="T116" s="205"/>
    </row>
    <row r="117" spans="1:20" s="18" customFormat="1" ht="21" customHeight="1" x14ac:dyDescent="0.15">
      <c r="A117" s="388"/>
      <c r="B117" s="318"/>
      <c r="C117" s="278"/>
      <c r="D117" s="285"/>
      <c r="E117" s="286"/>
      <c r="F117" s="287"/>
      <c r="G117" s="103" t="s">
        <v>66</v>
      </c>
      <c r="H117" s="103"/>
      <c r="I117" s="103"/>
      <c r="J117" s="103"/>
      <c r="K117" s="159"/>
      <c r="L117" s="92">
        <v>323</v>
      </c>
      <c r="M117" s="101">
        <v>27</v>
      </c>
      <c r="N117" s="101">
        <v>27</v>
      </c>
      <c r="O117" s="218"/>
      <c r="P117" s="203"/>
      <c r="Q117" s="203"/>
      <c r="R117" s="227"/>
      <c r="S117" s="234"/>
      <c r="T117" s="206"/>
    </row>
    <row r="118" spans="1:20" s="18" customFormat="1" ht="21" customHeight="1" x14ac:dyDescent="0.15">
      <c r="A118" s="388"/>
      <c r="B118" s="318"/>
      <c r="C118" s="297" t="s">
        <v>61</v>
      </c>
      <c r="D118" s="311" t="s">
        <v>299</v>
      </c>
      <c r="E118" s="312"/>
      <c r="F118" s="313"/>
      <c r="G118" s="67" t="s">
        <v>301</v>
      </c>
      <c r="H118" s="67" t="s">
        <v>301</v>
      </c>
      <c r="I118" s="66" t="s">
        <v>155</v>
      </c>
      <c r="J118" s="66" t="s">
        <v>156</v>
      </c>
      <c r="K118" s="164" t="s">
        <v>65</v>
      </c>
      <c r="L118" s="45">
        <v>60</v>
      </c>
      <c r="M118" s="81">
        <v>11</v>
      </c>
      <c r="N118" s="81">
        <v>13</v>
      </c>
      <c r="O118" s="271"/>
      <c r="P118" s="222" t="s">
        <v>157</v>
      </c>
      <c r="Q118" s="382" t="s">
        <v>193</v>
      </c>
      <c r="R118" s="399" t="s">
        <v>194</v>
      </c>
      <c r="S118" s="382" t="s">
        <v>239</v>
      </c>
      <c r="T118" s="269" t="s">
        <v>204</v>
      </c>
    </row>
    <row r="119" spans="1:20" s="18" customFormat="1" ht="21" customHeight="1" x14ac:dyDescent="0.15">
      <c r="A119" s="388"/>
      <c r="B119" s="319"/>
      <c r="C119" s="298"/>
      <c r="D119" s="314"/>
      <c r="E119" s="315"/>
      <c r="F119" s="316"/>
      <c r="G119" s="98" t="s">
        <v>159</v>
      </c>
      <c r="H119" s="99"/>
      <c r="I119" s="99"/>
      <c r="J119" s="99"/>
      <c r="K119" s="154"/>
      <c r="L119" s="100">
        <f>SUM(L118:L118)</f>
        <v>60</v>
      </c>
      <c r="M119" s="101">
        <v>11</v>
      </c>
      <c r="N119" s="101">
        <v>13</v>
      </c>
      <c r="O119" s="272"/>
      <c r="P119" s="365"/>
      <c r="Q119" s="383"/>
      <c r="R119" s="400"/>
      <c r="S119" s="397"/>
      <c r="T119" s="270"/>
    </row>
    <row r="120" spans="1:20" s="18" customFormat="1" ht="21" customHeight="1" x14ac:dyDescent="0.15">
      <c r="A120" s="388"/>
      <c r="B120" s="273" t="s">
        <v>29</v>
      </c>
      <c r="C120" s="274"/>
      <c r="D120" s="274"/>
      <c r="E120" s="274"/>
      <c r="F120" s="274"/>
      <c r="G120" s="274"/>
      <c r="H120" s="274"/>
      <c r="I120" s="274"/>
      <c r="J120" s="274"/>
      <c r="K120" s="275"/>
      <c r="L120" s="128">
        <f>L117+L119</f>
        <v>383</v>
      </c>
      <c r="M120" s="129">
        <v>38</v>
      </c>
      <c r="N120" s="129">
        <v>40</v>
      </c>
      <c r="O120" s="130"/>
      <c r="P120" s="131"/>
      <c r="Q120" s="131"/>
      <c r="R120" s="132"/>
      <c r="S120" s="131"/>
      <c r="T120" s="133"/>
    </row>
    <row r="121" spans="1:20" s="18" customFormat="1" ht="21" customHeight="1" x14ac:dyDescent="0.15">
      <c r="A121" s="388"/>
      <c r="B121" s="288" t="s">
        <v>128</v>
      </c>
      <c r="C121" s="243" t="s">
        <v>129</v>
      </c>
      <c r="D121" s="268" t="s">
        <v>299</v>
      </c>
      <c r="E121" s="260"/>
      <c r="F121" s="261"/>
      <c r="G121" s="243" t="s">
        <v>311</v>
      </c>
      <c r="H121" s="243" t="s">
        <v>311</v>
      </c>
      <c r="I121" s="288" t="s">
        <v>130</v>
      </c>
      <c r="J121" s="288" t="s">
        <v>131</v>
      </c>
      <c r="K121" s="164">
        <v>50.93</v>
      </c>
      <c r="L121" s="44">
        <v>453</v>
      </c>
      <c r="M121" s="84">
        <v>215</v>
      </c>
      <c r="N121" s="84">
        <v>215</v>
      </c>
      <c r="O121" s="216" t="s">
        <v>290</v>
      </c>
      <c r="P121" s="247" t="s">
        <v>132</v>
      </c>
      <c r="Q121" s="201" t="s">
        <v>133</v>
      </c>
      <c r="R121" s="229" t="s">
        <v>45</v>
      </c>
      <c r="S121" s="201" t="s">
        <v>243</v>
      </c>
      <c r="T121" s="219" t="s">
        <v>205</v>
      </c>
    </row>
    <row r="122" spans="1:20" s="18" customFormat="1" ht="21" customHeight="1" x14ac:dyDescent="0.15">
      <c r="A122" s="388"/>
      <c r="B122" s="289"/>
      <c r="C122" s="244"/>
      <c r="D122" s="262"/>
      <c r="E122" s="263"/>
      <c r="F122" s="264"/>
      <c r="G122" s="245"/>
      <c r="H122" s="245"/>
      <c r="I122" s="290"/>
      <c r="J122" s="290"/>
      <c r="K122" s="164">
        <v>59.75</v>
      </c>
      <c r="L122" s="44">
        <v>798</v>
      </c>
      <c r="M122" s="84">
        <v>276</v>
      </c>
      <c r="N122" s="84">
        <v>276</v>
      </c>
      <c r="O122" s="217"/>
      <c r="P122" s="248"/>
      <c r="Q122" s="202"/>
      <c r="R122" s="230"/>
      <c r="S122" s="202"/>
      <c r="T122" s="220"/>
    </row>
    <row r="123" spans="1:20" s="18" customFormat="1" ht="21" customHeight="1" x14ac:dyDescent="0.15">
      <c r="A123" s="388"/>
      <c r="B123" s="289"/>
      <c r="C123" s="245"/>
      <c r="D123" s="265"/>
      <c r="E123" s="266"/>
      <c r="F123" s="267"/>
      <c r="G123" s="103" t="s">
        <v>134</v>
      </c>
      <c r="H123" s="89"/>
      <c r="I123" s="105"/>
      <c r="J123" s="105"/>
      <c r="K123" s="168"/>
      <c r="L123" s="92">
        <f>SUM(L121:L122)</f>
        <v>1251</v>
      </c>
      <c r="M123" s="101">
        <v>491</v>
      </c>
      <c r="N123" s="101">
        <f>SUM(N121:N122)</f>
        <v>491</v>
      </c>
      <c r="O123" s="218"/>
      <c r="P123" s="249"/>
      <c r="Q123" s="203"/>
      <c r="R123" s="231"/>
      <c r="S123" s="203"/>
      <c r="T123" s="221"/>
    </row>
    <row r="124" spans="1:20" s="18" customFormat="1" ht="21" customHeight="1" x14ac:dyDescent="0.15">
      <c r="A124" s="388"/>
      <c r="B124" s="289"/>
      <c r="C124" s="243" t="s">
        <v>85</v>
      </c>
      <c r="D124" s="268" t="s">
        <v>305</v>
      </c>
      <c r="E124" s="260"/>
      <c r="F124" s="261"/>
      <c r="G124" s="243" t="s">
        <v>299</v>
      </c>
      <c r="H124" s="243" t="s">
        <v>311</v>
      </c>
      <c r="I124" s="288" t="s">
        <v>86</v>
      </c>
      <c r="J124" s="288" t="s">
        <v>87</v>
      </c>
      <c r="K124" s="164">
        <v>59.85</v>
      </c>
      <c r="L124" s="44">
        <v>468</v>
      </c>
      <c r="M124" s="84">
        <v>9</v>
      </c>
      <c r="N124" s="84">
        <v>9</v>
      </c>
      <c r="O124" s="216" t="s">
        <v>291</v>
      </c>
      <c r="P124" s="247" t="s">
        <v>88</v>
      </c>
      <c r="Q124" s="201" t="s">
        <v>89</v>
      </c>
      <c r="R124" s="229" t="s">
        <v>45</v>
      </c>
      <c r="S124" s="201" t="s">
        <v>244</v>
      </c>
      <c r="T124" s="219" t="s">
        <v>205</v>
      </c>
    </row>
    <row r="125" spans="1:20" s="18" customFormat="1" ht="21" customHeight="1" x14ac:dyDescent="0.15">
      <c r="A125" s="388"/>
      <c r="B125" s="289"/>
      <c r="C125" s="244"/>
      <c r="D125" s="262"/>
      <c r="E125" s="263"/>
      <c r="F125" s="264"/>
      <c r="G125" s="245"/>
      <c r="H125" s="245"/>
      <c r="I125" s="290"/>
      <c r="J125" s="290"/>
      <c r="K125" s="164">
        <v>60</v>
      </c>
      <c r="L125" s="44">
        <v>264</v>
      </c>
      <c r="M125" s="84">
        <v>0</v>
      </c>
      <c r="N125" s="84">
        <v>0</v>
      </c>
      <c r="O125" s="217"/>
      <c r="P125" s="248"/>
      <c r="Q125" s="202"/>
      <c r="R125" s="230"/>
      <c r="S125" s="202"/>
      <c r="T125" s="220"/>
    </row>
    <row r="126" spans="1:20" s="18" customFormat="1" ht="21" customHeight="1" x14ac:dyDescent="0.15">
      <c r="A126" s="388"/>
      <c r="B126" s="289"/>
      <c r="C126" s="245"/>
      <c r="D126" s="265"/>
      <c r="E126" s="266"/>
      <c r="F126" s="267"/>
      <c r="G126" s="103" t="s">
        <v>90</v>
      </c>
      <c r="H126" s="89"/>
      <c r="I126" s="105"/>
      <c r="J126" s="105"/>
      <c r="K126" s="168"/>
      <c r="L126" s="92">
        <f>SUM(L124:L125)</f>
        <v>732</v>
      </c>
      <c r="M126" s="101">
        <v>9</v>
      </c>
      <c r="N126" s="101">
        <f>SUM(N124:N125)</f>
        <v>9</v>
      </c>
      <c r="O126" s="218"/>
      <c r="P126" s="249"/>
      <c r="Q126" s="203"/>
      <c r="R126" s="231"/>
      <c r="S126" s="203"/>
      <c r="T126" s="221"/>
    </row>
    <row r="127" spans="1:20" s="18" customFormat="1" ht="21" customHeight="1" x14ac:dyDescent="0.15">
      <c r="A127" s="388"/>
      <c r="B127" s="289"/>
      <c r="C127" s="243" t="s">
        <v>141</v>
      </c>
      <c r="D127" s="268" t="s">
        <v>306</v>
      </c>
      <c r="E127" s="260"/>
      <c r="F127" s="261"/>
      <c r="G127" s="243" t="s">
        <v>299</v>
      </c>
      <c r="H127" s="243" t="s">
        <v>311</v>
      </c>
      <c r="I127" s="288" t="s">
        <v>142</v>
      </c>
      <c r="J127" s="288" t="s">
        <v>143</v>
      </c>
      <c r="K127" s="164">
        <v>49.98</v>
      </c>
      <c r="L127" s="44">
        <v>177</v>
      </c>
      <c r="M127" s="84">
        <v>163</v>
      </c>
      <c r="N127" s="84">
        <v>163</v>
      </c>
      <c r="O127" s="216" t="s">
        <v>290</v>
      </c>
      <c r="P127" s="247" t="s">
        <v>144</v>
      </c>
      <c r="Q127" s="201" t="s">
        <v>145</v>
      </c>
      <c r="R127" s="229" t="s">
        <v>45</v>
      </c>
      <c r="S127" s="201" t="s">
        <v>244</v>
      </c>
      <c r="T127" s="219" t="s">
        <v>205</v>
      </c>
    </row>
    <row r="128" spans="1:20" s="18" customFormat="1" ht="21" customHeight="1" x14ac:dyDescent="0.15">
      <c r="A128" s="388"/>
      <c r="B128" s="289"/>
      <c r="C128" s="244"/>
      <c r="D128" s="262"/>
      <c r="E128" s="263"/>
      <c r="F128" s="264"/>
      <c r="G128" s="245"/>
      <c r="H128" s="245"/>
      <c r="I128" s="290"/>
      <c r="J128" s="290"/>
      <c r="K128" s="164">
        <v>59.85</v>
      </c>
      <c r="L128" s="44">
        <v>25</v>
      </c>
      <c r="M128" s="84">
        <v>18</v>
      </c>
      <c r="N128" s="84">
        <v>17</v>
      </c>
      <c r="O128" s="217"/>
      <c r="P128" s="248"/>
      <c r="Q128" s="202"/>
      <c r="R128" s="230"/>
      <c r="S128" s="202"/>
      <c r="T128" s="220"/>
    </row>
    <row r="129" spans="1:20" s="18" customFormat="1" ht="21" customHeight="1" x14ac:dyDescent="0.15">
      <c r="A129" s="388"/>
      <c r="B129" s="290"/>
      <c r="C129" s="245"/>
      <c r="D129" s="265"/>
      <c r="E129" s="266"/>
      <c r="F129" s="267"/>
      <c r="G129" s="103" t="s">
        <v>146</v>
      </c>
      <c r="H129" s="89"/>
      <c r="I129" s="105"/>
      <c r="J129" s="105"/>
      <c r="K129" s="157"/>
      <c r="L129" s="92">
        <f>SUM(L127:L128)</f>
        <v>202</v>
      </c>
      <c r="M129" s="101">
        <v>181</v>
      </c>
      <c r="N129" s="101">
        <f>SUM(N127:N128)</f>
        <v>180</v>
      </c>
      <c r="O129" s="218"/>
      <c r="P129" s="249"/>
      <c r="Q129" s="203"/>
      <c r="R129" s="231"/>
      <c r="S129" s="203"/>
      <c r="T129" s="221"/>
    </row>
    <row r="130" spans="1:20" s="18" customFormat="1" ht="21" customHeight="1" x14ac:dyDescent="0.15">
      <c r="A130" s="388"/>
      <c r="B130" s="250" t="s">
        <v>53</v>
      </c>
      <c r="C130" s="251"/>
      <c r="D130" s="251"/>
      <c r="E130" s="251"/>
      <c r="F130" s="251"/>
      <c r="G130" s="251"/>
      <c r="H130" s="251"/>
      <c r="I130" s="251"/>
      <c r="J130" s="251"/>
      <c r="K130" s="252"/>
      <c r="L130" s="122">
        <f>SUM(L123,L126,L129)</f>
        <v>2185</v>
      </c>
      <c r="M130" s="123">
        <f>M123+M126+M129</f>
        <v>681</v>
      </c>
      <c r="N130" s="123">
        <f>N123+N126+N129</f>
        <v>680</v>
      </c>
      <c r="O130" s="145"/>
      <c r="P130" s="146"/>
      <c r="Q130" s="146"/>
      <c r="R130" s="147"/>
      <c r="S130" s="146"/>
      <c r="T130" s="148"/>
    </row>
    <row r="131" spans="1:20" s="18" customFormat="1" ht="21" customHeight="1" x14ac:dyDescent="0.15">
      <c r="A131" s="388"/>
      <c r="B131" s="368" t="s">
        <v>100</v>
      </c>
      <c r="C131" s="243" t="s">
        <v>101</v>
      </c>
      <c r="D131" s="259" t="s">
        <v>299</v>
      </c>
      <c r="E131" s="260"/>
      <c r="F131" s="261"/>
      <c r="G131" s="256" t="s">
        <v>299</v>
      </c>
      <c r="H131" s="256" t="s">
        <v>299</v>
      </c>
      <c r="I131" s="253" t="s">
        <v>102</v>
      </c>
      <c r="J131" s="253" t="s">
        <v>103</v>
      </c>
      <c r="K131" s="165">
        <v>84.84</v>
      </c>
      <c r="L131" s="46">
        <v>76</v>
      </c>
      <c r="M131" s="87">
        <v>3</v>
      </c>
      <c r="N131" s="87">
        <v>3</v>
      </c>
      <c r="O131" s="216"/>
      <c r="P131" s="201"/>
      <c r="Q131" s="201" t="s">
        <v>107</v>
      </c>
      <c r="R131" s="225" t="s">
        <v>45</v>
      </c>
      <c r="S131" s="232" t="s">
        <v>238</v>
      </c>
      <c r="T131" s="204" t="s">
        <v>205</v>
      </c>
    </row>
    <row r="132" spans="1:20" s="19" customFormat="1" ht="21" customHeight="1" x14ac:dyDescent="0.15">
      <c r="A132" s="388"/>
      <c r="B132" s="369"/>
      <c r="C132" s="244"/>
      <c r="D132" s="262"/>
      <c r="E132" s="263"/>
      <c r="F132" s="264"/>
      <c r="G132" s="258"/>
      <c r="H132" s="258"/>
      <c r="I132" s="255"/>
      <c r="J132" s="255"/>
      <c r="K132" s="165">
        <v>63.11</v>
      </c>
      <c r="L132" s="46">
        <v>99</v>
      </c>
      <c r="M132" s="87">
        <v>1</v>
      </c>
      <c r="N132" s="87">
        <v>1</v>
      </c>
      <c r="O132" s="217"/>
      <c r="P132" s="202"/>
      <c r="Q132" s="202"/>
      <c r="R132" s="226"/>
      <c r="S132" s="233"/>
      <c r="T132" s="205"/>
    </row>
    <row r="133" spans="1:20" s="18" customFormat="1" ht="21" customHeight="1" x14ac:dyDescent="0.15">
      <c r="A133" s="388"/>
      <c r="B133" s="369"/>
      <c r="C133" s="245"/>
      <c r="D133" s="265"/>
      <c r="E133" s="266"/>
      <c r="F133" s="267"/>
      <c r="G133" s="109" t="s">
        <v>54</v>
      </c>
      <c r="H133" s="110"/>
      <c r="I133" s="110"/>
      <c r="J133" s="110"/>
      <c r="K133" s="156"/>
      <c r="L133" s="92">
        <v>175</v>
      </c>
      <c r="M133" s="101">
        <v>4</v>
      </c>
      <c r="N133" s="101">
        <v>4</v>
      </c>
      <c r="O133" s="218"/>
      <c r="P133" s="203"/>
      <c r="Q133" s="203"/>
      <c r="R133" s="227"/>
      <c r="S133" s="234"/>
      <c r="T133" s="206"/>
    </row>
    <row r="134" spans="1:20" s="18" customFormat="1" ht="21" customHeight="1" x14ac:dyDescent="0.15">
      <c r="A134" s="388"/>
      <c r="B134" s="369"/>
      <c r="C134" s="243" t="s">
        <v>104</v>
      </c>
      <c r="D134" s="268" t="s">
        <v>299</v>
      </c>
      <c r="E134" s="260"/>
      <c r="F134" s="261"/>
      <c r="G134" s="256" t="s">
        <v>301</v>
      </c>
      <c r="H134" s="256" t="s">
        <v>299</v>
      </c>
      <c r="I134" s="253" t="s">
        <v>102</v>
      </c>
      <c r="J134" s="253" t="s">
        <v>103</v>
      </c>
      <c r="K134" s="174">
        <v>102.5</v>
      </c>
      <c r="L134" s="46">
        <v>132</v>
      </c>
      <c r="M134" s="87">
        <v>0</v>
      </c>
      <c r="N134" s="87">
        <v>0</v>
      </c>
      <c r="O134" s="216"/>
      <c r="P134" s="201"/>
      <c r="Q134" s="201" t="s">
        <v>108</v>
      </c>
      <c r="R134" s="229" t="s">
        <v>45</v>
      </c>
      <c r="S134" s="201" t="s">
        <v>239</v>
      </c>
      <c r="T134" s="219" t="s">
        <v>205</v>
      </c>
    </row>
    <row r="135" spans="1:20" s="18" customFormat="1" ht="21" customHeight="1" x14ac:dyDescent="0.15">
      <c r="A135" s="388"/>
      <c r="B135" s="369"/>
      <c r="C135" s="244"/>
      <c r="D135" s="262"/>
      <c r="E135" s="263"/>
      <c r="F135" s="264"/>
      <c r="G135" s="257"/>
      <c r="H135" s="257"/>
      <c r="I135" s="254"/>
      <c r="J135" s="254"/>
      <c r="K135" s="174">
        <v>103.2</v>
      </c>
      <c r="L135" s="46">
        <v>132</v>
      </c>
      <c r="M135" s="87">
        <v>0</v>
      </c>
      <c r="N135" s="87">
        <v>0</v>
      </c>
      <c r="O135" s="217"/>
      <c r="P135" s="202"/>
      <c r="Q135" s="202"/>
      <c r="R135" s="230"/>
      <c r="S135" s="202"/>
      <c r="T135" s="220"/>
    </row>
    <row r="136" spans="1:20" s="18" customFormat="1" ht="21" customHeight="1" x14ac:dyDescent="0.15">
      <c r="A136" s="388"/>
      <c r="B136" s="369"/>
      <c r="C136" s="244"/>
      <c r="D136" s="262"/>
      <c r="E136" s="263"/>
      <c r="F136" s="264"/>
      <c r="G136" s="258"/>
      <c r="H136" s="258"/>
      <c r="I136" s="255"/>
      <c r="J136" s="255"/>
      <c r="K136" s="174">
        <v>115.8</v>
      </c>
      <c r="L136" s="46">
        <v>346</v>
      </c>
      <c r="M136" s="87">
        <v>2</v>
      </c>
      <c r="N136" s="87">
        <v>2</v>
      </c>
      <c r="O136" s="217"/>
      <c r="P136" s="202"/>
      <c r="Q136" s="202"/>
      <c r="R136" s="230"/>
      <c r="S136" s="202"/>
      <c r="T136" s="220"/>
    </row>
    <row r="137" spans="1:20" s="18" customFormat="1" ht="21" customHeight="1" x14ac:dyDescent="0.15">
      <c r="A137" s="388"/>
      <c r="B137" s="369"/>
      <c r="C137" s="245"/>
      <c r="D137" s="265"/>
      <c r="E137" s="266"/>
      <c r="F137" s="267"/>
      <c r="G137" s="109" t="s">
        <v>54</v>
      </c>
      <c r="H137" s="110"/>
      <c r="I137" s="110"/>
      <c r="J137" s="110"/>
      <c r="K137" s="156"/>
      <c r="L137" s="92">
        <v>610</v>
      </c>
      <c r="M137" s="101">
        <v>2</v>
      </c>
      <c r="N137" s="101">
        <v>2</v>
      </c>
      <c r="O137" s="218"/>
      <c r="P137" s="203"/>
      <c r="Q137" s="203"/>
      <c r="R137" s="231"/>
      <c r="S137" s="203"/>
      <c r="T137" s="221"/>
    </row>
    <row r="138" spans="1:20" s="18" customFormat="1" ht="21" customHeight="1" x14ac:dyDescent="0.15">
      <c r="A138" s="388"/>
      <c r="B138" s="369"/>
      <c r="C138" s="243" t="s">
        <v>105</v>
      </c>
      <c r="D138" s="259" t="s">
        <v>296</v>
      </c>
      <c r="E138" s="260"/>
      <c r="F138" s="261"/>
      <c r="G138" s="256" t="s">
        <v>299</v>
      </c>
      <c r="H138" s="256" t="s">
        <v>312</v>
      </c>
      <c r="I138" s="253" t="s">
        <v>102</v>
      </c>
      <c r="J138" s="253" t="s">
        <v>103</v>
      </c>
      <c r="K138" s="167">
        <v>84.933199999999999</v>
      </c>
      <c r="L138" s="46">
        <v>551</v>
      </c>
      <c r="M138" s="87">
        <v>39</v>
      </c>
      <c r="N138" s="87">
        <v>39</v>
      </c>
      <c r="O138" s="216"/>
      <c r="P138" s="201" t="s">
        <v>111</v>
      </c>
      <c r="Q138" s="201" t="s">
        <v>109</v>
      </c>
      <c r="R138" s="225" t="s">
        <v>27</v>
      </c>
      <c r="S138" s="232" t="s">
        <v>236</v>
      </c>
      <c r="T138" s="204" t="s">
        <v>204</v>
      </c>
    </row>
    <row r="139" spans="1:20" s="18" customFormat="1" ht="21" customHeight="1" x14ac:dyDescent="0.15">
      <c r="A139" s="388"/>
      <c r="B139" s="369"/>
      <c r="C139" s="244"/>
      <c r="D139" s="262"/>
      <c r="E139" s="263"/>
      <c r="F139" s="264"/>
      <c r="G139" s="258"/>
      <c r="H139" s="258"/>
      <c r="I139" s="255"/>
      <c r="J139" s="255"/>
      <c r="K139" s="167">
        <v>84.890299999999996</v>
      </c>
      <c r="L139" s="46">
        <v>114</v>
      </c>
      <c r="M139" s="87">
        <v>0</v>
      </c>
      <c r="N139" s="87">
        <v>0</v>
      </c>
      <c r="O139" s="217"/>
      <c r="P139" s="202"/>
      <c r="Q139" s="202"/>
      <c r="R139" s="226"/>
      <c r="S139" s="233"/>
      <c r="T139" s="205"/>
    </row>
    <row r="140" spans="1:20" s="18" customFormat="1" ht="21" customHeight="1" x14ac:dyDescent="0.15">
      <c r="A140" s="388"/>
      <c r="B140" s="369"/>
      <c r="C140" s="245"/>
      <c r="D140" s="265"/>
      <c r="E140" s="266"/>
      <c r="F140" s="267"/>
      <c r="G140" s="109" t="s">
        <v>54</v>
      </c>
      <c r="H140" s="110"/>
      <c r="I140" s="110"/>
      <c r="J140" s="110"/>
      <c r="K140" s="156"/>
      <c r="L140" s="92">
        <v>665</v>
      </c>
      <c r="M140" s="101">
        <v>39</v>
      </c>
      <c r="N140" s="101">
        <v>39</v>
      </c>
      <c r="O140" s="218"/>
      <c r="P140" s="203"/>
      <c r="Q140" s="203"/>
      <c r="R140" s="227"/>
      <c r="S140" s="234"/>
      <c r="T140" s="206"/>
    </row>
    <row r="141" spans="1:20" s="18" customFormat="1" ht="21" customHeight="1" x14ac:dyDescent="0.15">
      <c r="A141" s="388"/>
      <c r="B141" s="369"/>
      <c r="C141" s="243" t="s">
        <v>105</v>
      </c>
      <c r="D141" s="259" t="s">
        <v>296</v>
      </c>
      <c r="E141" s="260"/>
      <c r="F141" s="261"/>
      <c r="G141" s="256" t="s">
        <v>299</v>
      </c>
      <c r="H141" s="256" t="s">
        <v>296</v>
      </c>
      <c r="I141" s="253" t="s">
        <v>102</v>
      </c>
      <c r="J141" s="253" t="s">
        <v>103</v>
      </c>
      <c r="K141" s="165">
        <v>84.978300000000004</v>
      </c>
      <c r="L141" s="46">
        <v>687</v>
      </c>
      <c r="M141" s="87">
        <v>12</v>
      </c>
      <c r="N141" s="87">
        <v>12</v>
      </c>
      <c r="O141" s="216"/>
      <c r="P141" s="201" t="s">
        <v>112</v>
      </c>
      <c r="Q141" s="201" t="s">
        <v>110</v>
      </c>
      <c r="R141" s="225" t="s">
        <v>27</v>
      </c>
      <c r="S141" s="232" t="s">
        <v>237</v>
      </c>
      <c r="T141" s="204" t="s">
        <v>207</v>
      </c>
    </row>
    <row r="142" spans="1:20" s="18" customFormat="1" ht="21" customHeight="1" x14ac:dyDescent="0.15">
      <c r="A142" s="388"/>
      <c r="B142" s="369"/>
      <c r="C142" s="244"/>
      <c r="D142" s="262"/>
      <c r="E142" s="263"/>
      <c r="F142" s="264"/>
      <c r="G142" s="257"/>
      <c r="H142" s="257"/>
      <c r="I142" s="254"/>
      <c r="J142" s="254"/>
      <c r="K142" s="165">
        <v>84.972200000000001</v>
      </c>
      <c r="L142" s="46">
        <v>273</v>
      </c>
      <c r="M142" s="87">
        <v>4</v>
      </c>
      <c r="N142" s="87">
        <v>4</v>
      </c>
      <c r="O142" s="217"/>
      <c r="P142" s="202"/>
      <c r="Q142" s="202"/>
      <c r="R142" s="226"/>
      <c r="S142" s="233"/>
      <c r="T142" s="205"/>
    </row>
    <row r="143" spans="1:20" s="18" customFormat="1" ht="21" customHeight="1" x14ac:dyDescent="0.15">
      <c r="A143" s="388"/>
      <c r="B143" s="369"/>
      <c r="C143" s="244"/>
      <c r="D143" s="262"/>
      <c r="E143" s="263"/>
      <c r="F143" s="264"/>
      <c r="G143" s="257"/>
      <c r="H143" s="257"/>
      <c r="I143" s="254"/>
      <c r="J143" s="254"/>
      <c r="K143" s="165">
        <v>84.997299999999996</v>
      </c>
      <c r="L143" s="46">
        <v>315</v>
      </c>
      <c r="M143" s="87">
        <v>26</v>
      </c>
      <c r="N143" s="87">
        <v>26</v>
      </c>
      <c r="O143" s="217"/>
      <c r="P143" s="202"/>
      <c r="Q143" s="202"/>
      <c r="R143" s="226"/>
      <c r="S143" s="233"/>
      <c r="T143" s="205"/>
    </row>
    <row r="144" spans="1:20" s="18" customFormat="1" ht="21" customHeight="1" x14ac:dyDescent="0.15">
      <c r="A144" s="388"/>
      <c r="B144" s="369"/>
      <c r="C144" s="244"/>
      <c r="D144" s="262"/>
      <c r="E144" s="263"/>
      <c r="F144" s="264"/>
      <c r="G144" s="257"/>
      <c r="H144" s="257"/>
      <c r="I144" s="254"/>
      <c r="J144" s="254"/>
      <c r="K144" s="165">
        <v>84.906999999999996</v>
      </c>
      <c r="L144" s="46">
        <v>196</v>
      </c>
      <c r="M144" s="87">
        <v>1</v>
      </c>
      <c r="N144" s="87">
        <v>1</v>
      </c>
      <c r="O144" s="217"/>
      <c r="P144" s="202"/>
      <c r="Q144" s="202"/>
      <c r="R144" s="226"/>
      <c r="S144" s="233"/>
      <c r="T144" s="205"/>
    </row>
    <row r="145" spans="1:20" s="18" customFormat="1" ht="21" customHeight="1" x14ac:dyDescent="0.15">
      <c r="A145" s="388"/>
      <c r="B145" s="369"/>
      <c r="C145" s="244"/>
      <c r="D145" s="262"/>
      <c r="E145" s="263"/>
      <c r="F145" s="264"/>
      <c r="G145" s="258"/>
      <c r="H145" s="258"/>
      <c r="I145" s="255"/>
      <c r="J145" s="255"/>
      <c r="K145" s="165">
        <v>84.866500000000002</v>
      </c>
      <c r="L145" s="46">
        <v>60</v>
      </c>
      <c r="M145" s="87">
        <v>0</v>
      </c>
      <c r="N145" s="87">
        <v>0</v>
      </c>
      <c r="O145" s="217"/>
      <c r="P145" s="202"/>
      <c r="Q145" s="202"/>
      <c r="R145" s="226"/>
      <c r="S145" s="233"/>
      <c r="T145" s="205"/>
    </row>
    <row r="146" spans="1:20" s="18" customFormat="1" ht="21" customHeight="1" x14ac:dyDescent="0.15">
      <c r="A146" s="388"/>
      <c r="B146" s="369"/>
      <c r="C146" s="245"/>
      <c r="D146" s="265"/>
      <c r="E146" s="266"/>
      <c r="F146" s="267"/>
      <c r="G146" s="111" t="s">
        <v>106</v>
      </c>
      <c r="H146" s="112"/>
      <c r="I146" s="112"/>
      <c r="J146" s="112"/>
      <c r="K146" s="156"/>
      <c r="L146" s="92">
        <v>1531</v>
      </c>
      <c r="M146" s="101">
        <v>43</v>
      </c>
      <c r="N146" s="101">
        <v>43</v>
      </c>
      <c r="O146" s="218"/>
      <c r="P146" s="203"/>
      <c r="Q146" s="203"/>
      <c r="R146" s="227"/>
      <c r="S146" s="234"/>
      <c r="T146" s="206"/>
    </row>
    <row r="147" spans="1:20" s="18" customFormat="1" ht="21" customHeight="1" x14ac:dyDescent="0.15">
      <c r="A147" s="388"/>
      <c r="B147" s="369"/>
      <c r="C147" s="243" t="s">
        <v>147</v>
      </c>
      <c r="D147" s="259" t="s">
        <v>296</v>
      </c>
      <c r="E147" s="260"/>
      <c r="F147" s="261"/>
      <c r="G147" s="256" t="s">
        <v>298</v>
      </c>
      <c r="H147" s="256" t="s">
        <v>298</v>
      </c>
      <c r="I147" s="253" t="s">
        <v>56</v>
      </c>
      <c r="J147" s="253" t="s">
        <v>57</v>
      </c>
      <c r="K147" s="165">
        <v>84.825199999999995</v>
      </c>
      <c r="L147" s="46">
        <v>37</v>
      </c>
      <c r="M147" s="87">
        <v>6</v>
      </c>
      <c r="N147" s="87">
        <v>6</v>
      </c>
      <c r="O147" s="216"/>
      <c r="P147" s="201" t="s">
        <v>148</v>
      </c>
      <c r="Q147" s="201" t="s">
        <v>149</v>
      </c>
      <c r="R147" s="225" t="s">
        <v>122</v>
      </c>
      <c r="S147" s="232" t="s">
        <v>237</v>
      </c>
      <c r="T147" s="204" t="s">
        <v>205</v>
      </c>
    </row>
    <row r="148" spans="1:20" s="18" customFormat="1" ht="21" customHeight="1" x14ac:dyDescent="0.15">
      <c r="A148" s="388"/>
      <c r="B148" s="369"/>
      <c r="C148" s="244"/>
      <c r="D148" s="262"/>
      <c r="E148" s="263"/>
      <c r="F148" s="264"/>
      <c r="G148" s="257"/>
      <c r="H148" s="257"/>
      <c r="I148" s="254"/>
      <c r="J148" s="254"/>
      <c r="K148" s="165">
        <v>84.995699999999999</v>
      </c>
      <c r="L148" s="46">
        <v>93</v>
      </c>
      <c r="M148" s="87">
        <v>14</v>
      </c>
      <c r="N148" s="87">
        <v>14</v>
      </c>
      <c r="O148" s="217"/>
      <c r="P148" s="202"/>
      <c r="Q148" s="202"/>
      <c r="R148" s="226"/>
      <c r="S148" s="233"/>
      <c r="T148" s="205"/>
    </row>
    <row r="149" spans="1:20" s="18" customFormat="1" ht="21" customHeight="1" x14ac:dyDescent="0.15">
      <c r="A149" s="388"/>
      <c r="B149" s="369"/>
      <c r="C149" s="244"/>
      <c r="D149" s="262"/>
      <c r="E149" s="263"/>
      <c r="F149" s="264"/>
      <c r="G149" s="258"/>
      <c r="H149" s="258"/>
      <c r="I149" s="255"/>
      <c r="J149" s="255"/>
      <c r="K149" s="165">
        <v>84.991100000000003</v>
      </c>
      <c r="L149" s="46">
        <v>180</v>
      </c>
      <c r="M149" s="87">
        <v>8</v>
      </c>
      <c r="N149" s="87">
        <v>8</v>
      </c>
      <c r="O149" s="217"/>
      <c r="P149" s="202"/>
      <c r="Q149" s="202"/>
      <c r="R149" s="226"/>
      <c r="S149" s="233"/>
      <c r="T149" s="205"/>
    </row>
    <row r="150" spans="1:20" s="18" customFormat="1" ht="21" customHeight="1" x14ac:dyDescent="0.15">
      <c r="A150" s="388"/>
      <c r="B150" s="370"/>
      <c r="C150" s="245"/>
      <c r="D150" s="265"/>
      <c r="E150" s="266"/>
      <c r="F150" s="267"/>
      <c r="G150" s="113" t="s">
        <v>54</v>
      </c>
      <c r="H150" s="114"/>
      <c r="I150" s="114"/>
      <c r="J150" s="114"/>
      <c r="K150" s="160"/>
      <c r="L150" s="92">
        <v>310</v>
      </c>
      <c r="M150" s="101">
        <v>28</v>
      </c>
      <c r="N150" s="101">
        <v>28</v>
      </c>
      <c r="O150" s="218"/>
      <c r="P150" s="203"/>
      <c r="Q150" s="203"/>
      <c r="R150" s="227"/>
      <c r="S150" s="234"/>
      <c r="T150" s="206"/>
    </row>
    <row r="151" spans="1:20" s="18" customFormat="1" ht="21" customHeight="1" x14ac:dyDescent="0.15">
      <c r="A151" s="388"/>
      <c r="B151" s="273" t="s">
        <v>29</v>
      </c>
      <c r="C151" s="274"/>
      <c r="D151" s="274"/>
      <c r="E151" s="274"/>
      <c r="F151" s="274"/>
      <c r="G151" s="274"/>
      <c r="H151" s="274"/>
      <c r="I151" s="274"/>
      <c r="J151" s="274"/>
      <c r="K151" s="275"/>
      <c r="L151" s="128">
        <f>SUM(L133,L137,L140,L146,L150)</f>
        <v>3291</v>
      </c>
      <c r="M151" s="129">
        <v>116</v>
      </c>
      <c r="N151" s="129">
        <v>116</v>
      </c>
      <c r="O151" s="130"/>
      <c r="P151" s="131"/>
      <c r="Q151" s="131"/>
      <c r="R151" s="132"/>
      <c r="S151" s="131"/>
      <c r="T151" s="133"/>
    </row>
    <row r="152" spans="1:20" s="17" customFormat="1" ht="21" customHeight="1" x14ac:dyDescent="0.15">
      <c r="A152" s="388"/>
      <c r="B152" s="384" t="s">
        <v>165</v>
      </c>
      <c r="C152" s="243" t="s">
        <v>166</v>
      </c>
      <c r="D152" s="299" t="s">
        <v>298</v>
      </c>
      <c r="E152" s="300"/>
      <c r="F152" s="301"/>
      <c r="G152" s="276" t="s">
        <v>299</v>
      </c>
      <c r="H152" s="276" t="s">
        <v>299</v>
      </c>
      <c r="I152" s="276" t="s">
        <v>167</v>
      </c>
      <c r="J152" s="276" t="s">
        <v>168</v>
      </c>
      <c r="K152" s="166">
        <v>84.854699999999994</v>
      </c>
      <c r="L152" s="43">
        <v>55</v>
      </c>
      <c r="M152" s="88">
        <v>0</v>
      </c>
      <c r="N152" s="88">
        <v>0</v>
      </c>
      <c r="O152" s="216" t="s">
        <v>245</v>
      </c>
      <c r="P152" s="247" t="s">
        <v>169</v>
      </c>
      <c r="Q152" s="201" t="s">
        <v>170</v>
      </c>
      <c r="R152" s="229" t="s">
        <v>45</v>
      </c>
      <c r="S152" s="201" t="s">
        <v>238</v>
      </c>
      <c r="T152" s="219" t="s">
        <v>207</v>
      </c>
    </row>
    <row r="153" spans="1:20" s="17" customFormat="1" ht="21" customHeight="1" x14ac:dyDescent="0.15">
      <c r="A153" s="388"/>
      <c r="B153" s="385"/>
      <c r="C153" s="244"/>
      <c r="D153" s="302"/>
      <c r="E153" s="303"/>
      <c r="F153" s="304"/>
      <c r="G153" s="277"/>
      <c r="H153" s="277"/>
      <c r="I153" s="278"/>
      <c r="J153" s="278"/>
      <c r="K153" s="166">
        <v>84.9923</v>
      </c>
      <c r="L153" s="43">
        <v>11</v>
      </c>
      <c r="M153" s="88">
        <v>0</v>
      </c>
      <c r="N153" s="88">
        <v>0</v>
      </c>
      <c r="O153" s="217"/>
      <c r="P153" s="248"/>
      <c r="Q153" s="202"/>
      <c r="R153" s="230"/>
      <c r="S153" s="202"/>
      <c r="T153" s="220"/>
    </row>
    <row r="154" spans="1:20" s="17" customFormat="1" ht="21" customHeight="1" x14ac:dyDescent="0.15">
      <c r="A154" s="388"/>
      <c r="B154" s="385"/>
      <c r="C154" s="245"/>
      <c r="D154" s="305"/>
      <c r="E154" s="306"/>
      <c r="F154" s="307"/>
      <c r="G154" s="89" t="s">
        <v>171</v>
      </c>
      <c r="H154" s="90"/>
      <c r="I154" s="91"/>
      <c r="J154" s="91"/>
      <c r="K154" s="151"/>
      <c r="L154" s="92">
        <f>L152+L153</f>
        <v>66</v>
      </c>
      <c r="M154" s="101">
        <v>0</v>
      </c>
      <c r="N154" s="101">
        <v>0</v>
      </c>
      <c r="O154" s="218"/>
      <c r="P154" s="249"/>
      <c r="Q154" s="203"/>
      <c r="R154" s="231"/>
      <c r="S154" s="203"/>
      <c r="T154" s="221"/>
    </row>
    <row r="155" spans="1:20" s="17" customFormat="1" ht="21" customHeight="1" x14ac:dyDescent="0.15">
      <c r="A155" s="388"/>
      <c r="B155" s="385"/>
      <c r="C155" s="243" t="s">
        <v>172</v>
      </c>
      <c r="D155" s="299" t="s">
        <v>298</v>
      </c>
      <c r="E155" s="300"/>
      <c r="F155" s="301"/>
      <c r="G155" s="276" t="s">
        <v>299</v>
      </c>
      <c r="H155" s="276" t="s">
        <v>296</v>
      </c>
      <c r="I155" s="276" t="s">
        <v>173</v>
      </c>
      <c r="J155" s="276" t="s">
        <v>174</v>
      </c>
      <c r="K155" s="166">
        <v>84.741100000000003</v>
      </c>
      <c r="L155" s="43">
        <v>44</v>
      </c>
      <c r="M155" s="88">
        <v>1</v>
      </c>
      <c r="N155" s="88">
        <v>1</v>
      </c>
      <c r="O155" s="216" t="s">
        <v>246</v>
      </c>
      <c r="P155" s="247" t="s">
        <v>175</v>
      </c>
      <c r="Q155" s="201" t="s">
        <v>176</v>
      </c>
      <c r="R155" s="229" t="s">
        <v>27</v>
      </c>
      <c r="S155" s="201" t="s">
        <v>238</v>
      </c>
      <c r="T155" s="219" t="s">
        <v>207</v>
      </c>
    </row>
    <row r="156" spans="1:20" s="17" customFormat="1" ht="21" customHeight="1" x14ac:dyDescent="0.15">
      <c r="A156" s="388"/>
      <c r="B156" s="385"/>
      <c r="C156" s="244"/>
      <c r="D156" s="302"/>
      <c r="E156" s="303"/>
      <c r="F156" s="304"/>
      <c r="G156" s="277"/>
      <c r="H156" s="277"/>
      <c r="I156" s="277"/>
      <c r="J156" s="277"/>
      <c r="K156" s="166">
        <v>72.718999999999994</v>
      </c>
      <c r="L156" s="43">
        <v>18</v>
      </c>
      <c r="M156" s="88">
        <v>4</v>
      </c>
      <c r="N156" s="88">
        <v>4</v>
      </c>
      <c r="O156" s="217"/>
      <c r="P156" s="248"/>
      <c r="Q156" s="202"/>
      <c r="R156" s="230"/>
      <c r="S156" s="202"/>
      <c r="T156" s="220"/>
    </row>
    <row r="157" spans="1:20" s="17" customFormat="1" ht="21" customHeight="1" x14ac:dyDescent="0.15">
      <c r="A157" s="388"/>
      <c r="B157" s="385"/>
      <c r="C157" s="244"/>
      <c r="D157" s="302"/>
      <c r="E157" s="303"/>
      <c r="F157" s="304"/>
      <c r="G157" s="277"/>
      <c r="H157" s="277"/>
      <c r="I157" s="277"/>
      <c r="J157" s="277"/>
      <c r="K157" s="166" t="s">
        <v>223</v>
      </c>
      <c r="L157" s="43">
        <v>21</v>
      </c>
      <c r="M157" s="88">
        <v>4</v>
      </c>
      <c r="N157" s="88">
        <v>4</v>
      </c>
      <c r="O157" s="217"/>
      <c r="P157" s="248"/>
      <c r="Q157" s="202"/>
      <c r="R157" s="230"/>
      <c r="S157" s="202"/>
      <c r="T157" s="220"/>
    </row>
    <row r="158" spans="1:20" s="17" customFormat="1" ht="21" customHeight="1" x14ac:dyDescent="0.15">
      <c r="A158" s="388"/>
      <c r="B158" s="385"/>
      <c r="C158" s="244"/>
      <c r="D158" s="302"/>
      <c r="E158" s="303"/>
      <c r="F158" s="304"/>
      <c r="G158" s="278"/>
      <c r="H158" s="278"/>
      <c r="I158" s="278"/>
      <c r="J158" s="278"/>
      <c r="K158" s="166" t="s">
        <v>224</v>
      </c>
      <c r="L158" s="43">
        <v>16</v>
      </c>
      <c r="M158" s="88">
        <v>4</v>
      </c>
      <c r="N158" s="88">
        <v>4</v>
      </c>
      <c r="O158" s="217"/>
      <c r="P158" s="248"/>
      <c r="Q158" s="202"/>
      <c r="R158" s="230"/>
      <c r="S158" s="202"/>
      <c r="T158" s="220"/>
    </row>
    <row r="159" spans="1:20" s="17" customFormat="1" ht="21" customHeight="1" x14ac:dyDescent="0.15">
      <c r="A159" s="388"/>
      <c r="B159" s="386"/>
      <c r="C159" s="245"/>
      <c r="D159" s="305"/>
      <c r="E159" s="306"/>
      <c r="F159" s="307"/>
      <c r="G159" s="89" t="s">
        <v>171</v>
      </c>
      <c r="H159" s="90"/>
      <c r="I159" s="91"/>
      <c r="J159" s="91"/>
      <c r="K159" s="151"/>
      <c r="L159" s="92">
        <f>SUM(L155:L158)</f>
        <v>99</v>
      </c>
      <c r="M159" s="101">
        <v>13</v>
      </c>
      <c r="N159" s="101">
        <v>13</v>
      </c>
      <c r="O159" s="218"/>
      <c r="P159" s="249"/>
      <c r="Q159" s="203"/>
      <c r="R159" s="231"/>
      <c r="S159" s="203"/>
      <c r="T159" s="221"/>
    </row>
    <row r="160" spans="1:20" s="17" customFormat="1" ht="21" customHeight="1" x14ac:dyDescent="0.15">
      <c r="A160" s="389"/>
      <c r="B160" s="273" t="s">
        <v>177</v>
      </c>
      <c r="C160" s="274"/>
      <c r="D160" s="274"/>
      <c r="E160" s="274"/>
      <c r="F160" s="274"/>
      <c r="G160" s="274"/>
      <c r="H160" s="274"/>
      <c r="I160" s="274"/>
      <c r="J160" s="274"/>
      <c r="K160" s="275"/>
      <c r="L160" s="128">
        <f>L154+L159</f>
        <v>165</v>
      </c>
      <c r="M160" s="149">
        <v>13</v>
      </c>
      <c r="N160" s="149">
        <v>13</v>
      </c>
      <c r="O160" s="130"/>
      <c r="P160" s="131"/>
      <c r="Q160" s="131"/>
      <c r="R160" s="132"/>
      <c r="S160" s="131"/>
      <c r="T160" s="133"/>
    </row>
    <row r="161" spans="1:21" s="17" customFormat="1" x14ac:dyDescent="0.15">
      <c r="A161" s="21"/>
      <c r="B161" s="21"/>
      <c r="C161" s="22"/>
      <c r="D161" s="23"/>
      <c r="E161" s="23"/>
      <c r="F161" s="23"/>
      <c r="G161" s="23"/>
      <c r="H161" s="23"/>
      <c r="I161" s="23"/>
      <c r="J161" s="23"/>
      <c r="K161" s="162"/>
      <c r="L161" s="24"/>
      <c r="M161" s="24"/>
      <c r="N161" s="24"/>
      <c r="O161" s="25"/>
      <c r="P161" s="25"/>
      <c r="Q161" s="25"/>
      <c r="R161" s="25"/>
      <c r="S161" s="25"/>
      <c r="T161" s="25"/>
    </row>
    <row r="162" spans="1:21" s="175" customFormat="1" x14ac:dyDescent="0.15"/>
    <row r="163" spans="1:21" s="175" customFormat="1" ht="0.75" customHeight="1" x14ac:dyDescent="0.15">
      <c r="A163" s="395"/>
      <c r="B163" s="396"/>
      <c r="C163" s="396"/>
      <c r="D163" s="396"/>
      <c r="E163" s="396"/>
      <c r="F163" s="396"/>
      <c r="G163" s="396"/>
      <c r="H163" s="396"/>
      <c r="I163" s="396"/>
      <c r="J163" s="396"/>
      <c r="K163" s="396"/>
      <c r="L163" s="396"/>
      <c r="M163" s="396"/>
      <c r="N163" s="396"/>
      <c r="O163" s="396"/>
      <c r="P163" s="396"/>
      <c r="Q163" s="396"/>
      <c r="R163" s="396"/>
    </row>
    <row r="164" spans="1:21" s="175" customFormat="1" x14ac:dyDescent="0.15">
      <c r="A164" s="396"/>
      <c r="B164" s="396"/>
      <c r="C164" s="396"/>
      <c r="D164" s="396"/>
      <c r="E164" s="396"/>
      <c r="F164" s="396"/>
      <c r="G164" s="396"/>
      <c r="H164" s="396"/>
      <c r="I164" s="396"/>
      <c r="J164" s="396"/>
      <c r="K164" s="396"/>
      <c r="L164" s="396"/>
      <c r="M164" s="396"/>
      <c r="N164" s="396"/>
      <c r="O164" s="396"/>
      <c r="P164" s="396"/>
      <c r="Q164" s="396"/>
      <c r="R164" s="396"/>
    </row>
    <row r="165" spans="1:21" s="175" customFormat="1" x14ac:dyDescent="0.15">
      <c r="A165" s="396"/>
      <c r="B165" s="396"/>
      <c r="C165" s="396"/>
      <c r="D165" s="396"/>
      <c r="E165" s="396"/>
      <c r="F165" s="396"/>
      <c r="G165" s="396"/>
      <c r="H165" s="396"/>
      <c r="I165" s="396"/>
      <c r="J165" s="396"/>
      <c r="K165" s="396"/>
      <c r="L165" s="396"/>
      <c r="M165" s="396"/>
      <c r="N165" s="396"/>
      <c r="O165" s="396"/>
      <c r="P165" s="396"/>
      <c r="Q165" s="396"/>
      <c r="R165" s="396"/>
    </row>
    <row r="166" spans="1:21" s="175" customFormat="1" x14ac:dyDescent="0.15">
      <c r="A166" s="396"/>
      <c r="B166" s="396"/>
      <c r="C166" s="396"/>
      <c r="D166" s="396"/>
      <c r="E166" s="396"/>
      <c r="F166" s="396"/>
      <c r="G166" s="396"/>
      <c r="H166" s="396"/>
      <c r="I166" s="396"/>
      <c r="J166" s="396"/>
      <c r="K166" s="396"/>
      <c r="L166" s="396"/>
      <c r="M166" s="396"/>
      <c r="N166" s="396"/>
      <c r="O166" s="396"/>
      <c r="P166" s="396"/>
      <c r="Q166" s="396"/>
      <c r="R166" s="396"/>
    </row>
    <row r="167" spans="1:21" s="175" customFormat="1" x14ac:dyDescent="0.15">
      <c r="A167" s="396"/>
      <c r="B167" s="396"/>
      <c r="C167" s="396"/>
      <c r="D167" s="396"/>
      <c r="E167" s="396"/>
      <c r="F167" s="396"/>
      <c r="G167" s="396"/>
      <c r="H167" s="396"/>
      <c r="I167" s="396"/>
      <c r="J167" s="396"/>
      <c r="K167" s="396"/>
      <c r="L167" s="396"/>
      <c r="M167" s="396"/>
      <c r="N167" s="396"/>
      <c r="O167" s="396"/>
      <c r="P167" s="396"/>
      <c r="Q167" s="396"/>
      <c r="R167" s="396"/>
    </row>
    <row r="168" spans="1:21" s="175" customFormat="1" x14ac:dyDescent="0.15">
      <c r="A168" s="396"/>
      <c r="B168" s="396"/>
      <c r="C168" s="396"/>
      <c r="D168" s="396"/>
      <c r="E168" s="396"/>
      <c r="F168" s="396"/>
      <c r="G168" s="396"/>
      <c r="H168" s="396"/>
      <c r="I168" s="396"/>
      <c r="J168" s="396"/>
      <c r="K168" s="396"/>
      <c r="L168" s="396"/>
      <c r="M168" s="396"/>
      <c r="N168" s="396"/>
      <c r="O168" s="396"/>
      <c r="P168" s="396"/>
      <c r="Q168" s="396"/>
      <c r="R168" s="396"/>
    </row>
    <row r="169" spans="1:21" s="175" customFormat="1" x14ac:dyDescent="0.15">
      <c r="A169" s="396"/>
      <c r="B169" s="396"/>
      <c r="C169" s="396"/>
      <c r="D169" s="396"/>
      <c r="E169" s="396"/>
      <c r="F169" s="396"/>
      <c r="G169" s="396"/>
      <c r="H169" s="396"/>
      <c r="I169" s="396"/>
      <c r="J169" s="396"/>
      <c r="K169" s="396"/>
      <c r="L169" s="396"/>
      <c r="M169" s="396"/>
      <c r="N169" s="396"/>
      <c r="O169" s="396"/>
      <c r="P169" s="396"/>
      <c r="Q169" s="396"/>
      <c r="R169" s="396"/>
    </row>
    <row r="170" spans="1:21" s="175" customFormat="1" x14ac:dyDescent="0.15">
      <c r="A170" s="396"/>
      <c r="B170" s="396"/>
      <c r="C170" s="396"/>
      <c r="D170" s="396"/>
      <c r="E170" s="396"/>
      <c r="F170" s="396"/>
      <c r="G170" s="396"/>
      <c r="H170" s="396"/>
      <c r="I170" s="396"/>
      <c r="J170" s="396"/>
      <c r="K170" s="396"/>
      <c r="L170" s="396"/>
      <c r="M170" s="396"/>
      <c r="N170" s="396"/>
      <c r="O170" s="396"/>
      <c r="P170" s="396"/>
      <c r="Q170" s="396"/>
      <c r="R170" s="396"/>
    </row>
    <row r="171" spans="1:21" s="175" customFormat="1" x14ac:dyDescent="0.15"/>
    <row r="172" spans="1:21" x14ac:dyDescent="0.15">
      <c r="A172" s="21"/>
      <c r="B172" s="21"/>
      <c r="C172" s="22"/>
      <c r="D172" s="23"/>
      <c r="E172" s="23"/>
      <c r="F172" s="23"/>
      <c r="G172" s="23"/>
      <c r="H172" s="23"/>
      <c r="I172" s="23"/>
      <c r="J172" s="23"/>
      <c r="K172" s="162"/>
      <c r="L172" s="24"/>
      <c r="M172" s="24"/>
      <c r="N172" s="24"/>
      <c r="O172" s="25"/>
      <c r="P172" s="25"/>
      <c r="Q172" s="25"/>
      <c r="R172" s="25"/>
      <c r="S172" s="25"/>
      <c r="T172" s="25"/>
      <c r="U172" s="17"/>
    </row>
    <row r="173" spans="1:21" x14ac:dyDescent="0.15">
      <c r="A173" s="21"/>
      <c r="B173" s="21"/>
      <c r="C173" s="22"/>
      <c r="D173" s="23"/>
      <c r="E173" s="23"/>
      <c r="F173" s="23"/>
      <c r="G173" s="23"/>
      <c r="H173" s="23"/>
      <c r="I173" s="23"/>
      <c r="J173" s="23"/>
      <c r="K173" s="162"/>
      <c r="L173" s="24"/>
      <c r="M173" s="24"/>
      <c r="N173" s="24"/>
      <c r="O173" s="25"/>
      <c r="P173" s="25"/>
      <c r="Q173" s="25"/>
      <c r="R173" s="25"/>
      <c r="S173" s="25"/>
      <c r="T173" s="25"/>
      <c r="U173" s="17"/>
    </row>
    <row r="174" spans="1:21" x14ac:dyDescent="0.15">
      <c r="A174" s="21"/>
      <c r="B174" s="21"/>
      <c r="C174" s="22"/>
      <c r="D174" s="23"/>
      <c r="E174" s="23"/>
      <c r="F174" s="23"/>
      <c r="G174" s="23"/>
      <c r="H174" s="23"/>
      <c r="I174" s="23"/>
      <c r="J174" s="23"/>
      <c r="K174" s="162"/>
      <c r="L174" s="24"/>
      <c r="M174" s="24"/>
      <c r="N174" s="24"/>
      <c r="O174" s="25"/>
      <c r="P174" s="25"/>
      <c r="Q174" s="25"/>
      <c r="R174" s="25"/>
      <c r="S174" s="25"/>
      <c r="T174" s="25"/>
      <c r="U174" s="17"/>
    </row>
    <row r="175" spans="1:21" x14ac:dyDescent="0.15">
      <c r="A175" s="21"/>
      <c r="B175" s="21"/>
      <c r="C175" s="22"/>
      <c r="D175" s="23"/>
      <c r="E175" s="23"/>
      <c r="F175" s="23"/>
      <c r="G175" s="23"/>
      <c r="H175" s="23"/>
      <c r="I175" s="23"/>
      <c r="J175" s="23"/>
      <c r="K175" s="162"/>
      <c r="L175" s="24"/>
      <c r="M175" s="24"/>
      <c r="N175" s="24"/>
      <c r="O175" s="25"/>
      <c r="P175" s="25"/>
      <c r="Q175" s="25"/>
      <c r="R175" s="25"/>
      <c r="S175" s="25"/>
      <c r="T175" s="25"/>
      <c r="U175" s="17"/>
    </row>
    <row r="176" spans="1:21" x14ac:dyDescent="0.15">
      <c r="A176" s="21"/>
      <c r="B176" s="21"/>
      <c r="C176" s="22"/>
      <c r="D176" s="23"/>
      <c r="E176" s="23"/>
      <c r="F176" s="23"/>
      <c r="G176" s="23"/>
      <c r="H176" s="23"/>
      <c r="I176" s="23"/>
      <c r="J176" s="23"/>
      <c r="K176" s="162"/>
      <c r="L176" s="24"/>
      <c r="M176" s="24"/>
      <c r="N176" s="24"/>
      <c r="O176" s="25"/>
      <c r="P176" s="25"/>
      <c r="Q176" s="25"/>
      <c r="R176" s="25"/>
      <c r="S176" s="25"/>
      <c r="T176" s="25"/>
      <c r="U176" s="17"/>
    </row>
    <row r="177" spans="1:21" x14ac:dyDescent="0.15">
      <c r="A177" s="21"/>
      <c r="B177" s="21"/>
      <c r="C177" s="22"/>
      <c r="D177" s="23"/>
      <c r="E177" s="23"/>
      <c r="F177" s="23"/>
      <c r="G177" s="23"/>
      <c r="H177" s="23"/>
      <c r="I177" s="23"/>
      <c r="J177" s="23"/>
      <c r="K177" s="162"/>
      <c r="L177" s="24"/>
      <c r="M177" s="24"/>
      <c r="N177" s="24"/>
      <c r="O177" s="25"/>
      <c r="P177" s="25"/>
      <c r="Q177" s="25"/>
      <c r="R177" s="25"/>
      <c r="S177" s="25"/>
      <c r="T177" s="25"/>
      <c r="U177" s="17"/>
    </row>
    <row r="178" spans="1:21" x14ac:dyDescent="0.15">
      <c r="A178" s="21"/>
      <c r="B178" s="21"/>
      <c r="C178" s="22"/>
      <c r="D178" s="23"/>
      <c r="E178" s="23"/>
      <c r="F178" s="23"/>
      <c r="G178" s="23"/>
      <c r="H178" s="23"/>
      <c r="I178" s="23"/>
      <c r="J178" s="23"/>
      <c r="K178" s="162"/>
      <c r="L178" s="24"/>
      <c r="M178" s="24"/>
      <c r="N178" s="24"/>
      <c r="O178" s="25"/>
      <c r="P178" s="25"/>
      <c r="Q178" s="25"/>
      <c r="R178" s="25"/>
      <c r="S178" s="25"/>
      <c r="T178" s="25"/>
      <c r="U178" s="17"/>
    </row>
    <row r="179" spans="1:21" x14ac:dyDescent="0.15">
      <c r="A179" s="21"/>
      <c r="B179" s="21"/>
      <c r="C179" s="22"/>
      <c r="D179" s="23"/>
      <c r="E179" s="23"/>
      <c r="F179" s="23"/>
      <c r="G179" s="23"/>
      <c r="H179" s="23"/>
      <c r="I179" s="23"/>
      <c r="J179" s="23"/>
      <c r="K179" s="162"/>
      <c r="L179" s="24"/>
      <c r="M179" s="24"/>
      <c r="N179" s="24"/>
      <c r="O179" s="25"/>
      <c r="P179" s="25"/>
      <c r="Q179" s="25"/>
      <c r="R179" s="25"/>
      <c r="S179" s="25"/>
      <c r="T179" s="25"/>
      <c r="U179" s="17"/>
    </row>
    <row r="180" spans="1:21" x14ac:dyDescent="0.15">
      <c r="A180" s="21"/>
      <c r="B180" s="21"/>
      <c r="C180" s="22"/>
      <c r="D180" s="23"/>
      <c r="E180" s="23"/>
      <c r="F180" s="23"/>
      <c r="G180" s="23"/>
      <c r="H180" s="23"/>
      <c r="I180" s="23"/>
      <c r="J180" s="23"/>
      <c r="K180" s="162"/>
      <c r="L180" s="24"/>
      <c r="M180" s="24"/>
      <c r="N180" s="24"/>
      <c r="O180" s="25"/>
      <c r="P180" s="25"/>
      <c r="Q180" s="25"/>
      <c r="R180" s="25"/>
      <c r="S180" s="25"/>
      <c r="T180" s="25"/>
      <c r="U180" s="17"/>
    </row>
    <row r="181" spans="1:21" x14ac:dyDescent="0.15">
      <c r="A181" s="21"/>
      <c r="B181" s="21"/>
      <c r="C181" s="22"/>
      <c r="D181" s="23"/>
      <c r="E181" s="23"/>
      <c r="F181" s="23"/>
      <c r="G181" s="23"/>
      <c r="H181" s="23"/>
      <c r="I181" s="23"/>
      <c r="J181" s="23"/>
      <c r="K181" s="162"/>
      <c r="L181" s="24"/>
      <c r="M181" s="24"/>
      <c r="N181" s="24"/>
      <c r="O181" s="25"/>
      <c r="P181" s="25"/>
      <c r="Q181" s="25"/>
      <c r="R181" s="25"/>
      <c r="S181" s="25"/>
      <c r="T181" s="25"/>
      <c r="U181" s="17"/>
    </row>
    <row r="182" spans="1:21" x14ac:dyDescent="0.15">
      <c r="A182" s="21"/>
      <c r="B182" s="21"/>
      <c r="C182" s="22"/>
      <c r="D182" s="23"/>
      <c r="E182" s="23"/>
      <c r="F182" s="23"/>
      <c r="G182" s="23"/>
      <c r="H182" s="23"/>
      <c r="I182" s="23"/>
      <c r="J182" s="23"/>
      <c r="K182" s="162"/>
      <c r="L182" s="24"/>
      <c r="M182" s="24"/>
      <c r="N182" s="24"/>
      <c r="O182" s="25"/>
      <c r="P182" s="25"/>
      <c r="Q182" s="25"/>
      <c r="R182" s="25"/>
      <c r="S182" s="25"/>
      <c r="T182" s="25"/>
      <c r="U182" s="17"/>
    </row>
    <row r="183" spans="1:21" x14ac:dyDescent="0.15">
      <c r="A183" s="21"/>
      <c r="B183" s="21"/>
      <c r="C183" s="22"/>
      <c r="D183" s="23"/>
      <c r="E183" s="23"/>
      <c r="F183" s="23"/>
      <c r="G183" s="23"/>
      <c r="H183" s="23"/>
      <c r="I183" s="23"/>
      <c r="J183" s="23"/>
      <c r="K183" s="162"/>
      <c r="L183" s="24"/>
      <c r="M183" s="24"/>
      <c r="N183" s="24"/>
      <c r="O183" s="25"/>
      <c r="P183" s="25"/>
      <c r="Q183" s="25"/>
      <c r="R183" s="25"/>
      <c r="S183" s="25"/>
      <c r="T183" s="25"/>
      <c r="U183" s="17"/>
    </row>
    <row r="184" spans="1:21" x14ac:dyDescent="0.15">
      <c r="A184" s="21"/>
      <c r="B184" s="21"/>
      <c r="C184" s="22"/>
      <c r="D184" s="23"/>
      <c r="E184" s="23"/>
      <c r="F184" s="23"/>
      <c r="G184" s="23"/>
      <c r="H184" s="23"/>
      <c r="I184" s="23"/>
      <c r="J184" s="23"/>
      <c r="K184" s="162"/>
      <c r="L184" s="24"/>
      <c r="M184" s="24"/>
      <c r="N184" s="24"/>
      <c r="O184" s="25"/>
      <c r="P184" s="25"/>
      <c r="Q184" s="25"/>
      <c r="R184" s="25"/>
      <c r="S184" s="25"/>
      <c r="T184" s="25"/>
      <c r="U184" s="17"/>
    </row>
    <row r="185" spans="1:21" x14ac:dyDescent="0.15">
      <c r="A185" s="21"/>
      <c r="B185" s="21"/>
      <c r="C185" s="22"/>
      <c r="D185" s="23"/>
      <c r="E185" s="23"/>
      <c r="F185" s="23"/>
      <c r="G185" s="23"/>
      <c r="H185" s="23"/>
      <c r="I185" s="23"/>
      <c r="J185" s="23"/>
      <c r="K185" s="162"/>
      <c r="L185" s="24"/>
      <c r="M185" s="24"/>
      <c r="N185" s="24"/>
      <c r="O185" s="25"/>
      <c r="P185" s="25"/>
      <c r="Q185" s="25"/>
      <c r="R185" s="25"/>
      <c r="S185" s="25"/>
      <c r="T185" s="25"/>
      <c r="U185" s="17"/>
    </row>
    <row r="186" spans="1:21" x14ac:dyDescent="0.15">
      <c r="A186" s="21"/>
      <c r="B186" s="21"/>
      <c r="C186" s="22"/>
      <c r="D186" s="23"/>
      <c r="E186" s="23"/>
      <c r="F186" s="23"/>
      <c r="G186" s="23"/>
      <c r="H186" s="23"/>
      <c r="I186" s="23"/>
      <c r="J186" s="23"/>
      <c r="K186" s="162"/>
      <c r="L186" s="24"/>
      <c r="M186" s="24"/>
      <c r="N186" s="24"/>
      <c r="O186" s="25"/>
      <c r="P186" s="25"/>
      <c r="Q186" s="25"/>
      <c r="R186" s="25"/>
      <c r="S186" s="25"/>
      <c r="T186" s="25"/>
      <c r="U186" s="17"/>
    </row>
    <row r="187" spans="1:21" x14ac:dyDescent="0.15">
      <c r="A187" s="21"/>
      <c r="B187" s="21"/>
      <c r="C187" s="22"/>
      <c r="D187" s="23"/>
      <c r="E187" s="23"/>
      <c r="F187" s="23"/>
      <c r="G187" s="23"/>
      <c r="H187" s="23"/>
      <c r="I187" s="23"/>
      <c r="J187" s="23"/>
      <c r="K187" s="162"/>
      <c r="L187" s="24"/>
      <c r="M187" s="24"/>
      <c r="N187" s="24"/>
      <c r="O187" s="25"/>
      <c r="P187" s="25"/>
      <c r="Q187" s="25"/>
      <c r="R187" s="25"/>
      <c r="S187" s="25"/>
      <c r="T187" s="25"/>
      <c r="U187" s="17"/>
    </row>
    <row r="188" spans="1:21" x14ac:dyDescent="0.15">
      <c r="A188" s="21"/>
      <c r="B188" s="21"/>
      <c r="C188" s="22"/>
      <c r="D188" s="23"/>
      <c r="E188" s="23"/>
      <c r="F188" s="23"/>
      <c r="G188" s="23"/>
      <c r="H188" s="23"/>
      <c r="I188" s="23"/>
      <c r="J188" s="23"/>
      <c r="K188" s="162"/>
      <c r="L188" s="24"/>
      <c r="M188" s="24"/>
      <c r="N188" s="24"/>
      <c r="O188" s="25"/>
      <c r="P188" s="25"/>
      <c r="Q188" s="25"/>
      <c r="R188" s="25"/>
      <c r="S188" s="25"/>
      <c r="T188" s="25"/>
      <c r="U188" s="17"/>
    </row>
    <row r="189" spans="1:21" x14ac:dyDescent="0.15">
      <c r="A189" s="21"/>
      <c r="B189" s="21"/>
      <c r="C189" s="22"/>
      <c r="D189" s="23"/>
      <c r="E189" s="23"/>
      <c r="F189" s="23"/>
      <c r="G189" s="23"/>
      <c r="H189" s="23"/>
      <c r="I189" s="23"/>
      <c r="J189" s="23"/>
      <c r="K189" s="162"/>
      <c r="L189" s="24"/>
      <c r="M189" s="24"/>
      <c r="N189" s="24"/>
      <c r="O189" s="25"/>
      <c r="P189" s="25"/>
      <c r="Q189" s="25"/>
      <c r="R189" s="25"/>
      <c r="S189" s="25"/>
      <c r="T189" s="25"/>
      <c r="U189" s="17"/>
    </row>
    <row r="190" spans="1:21" x14ac:dyDescent="0.15">
      <c r="A190" s="21"/>
      <c r="B190" s="21"/>
      <c r="C190" s="22"/>
      <c r="D190" s="23"/>
      <c r="E190" s="23"/>
      <c r="F190" s="23"/>
      <c r="G190" s="23"/>
      <c r="H190" s="23"/>
      <c r="I190" s="23"/>
      <c r="J190" s="23"/>
      <c r="K190" s="162"/>
      <c r="L190" s="24"/>
      <c r="M190" s="24"/>
      <c r="N190" s="24"/>
      <c r="O190" s="25"/>
      <c r="P190" s="25"/>
      <c r="Q190" s="25"/>
      <c r="R190" s="25"/>
      <c r="S190" s="25"/>
      <c r="T190" s="25"/>
      <c r="U190" s="17"/>
    </row>
    <row r="191" spans="1:21" x14ac:dyDescent="0.15">
      <c r="A191" s="21"/>
      <c r="B191" s="21"/>
      <c r="C191" s="22"/>
      <c r="D191" s="23"/>
      <c r="E191" s="23"/>
      <c r="F191" s="23"/>
      <c r="G191" s="23"/>
      <c r="H191" s="23"/>
      <c r="I191" s="23"/>
      <c r="J191" s="23"/>
      <c r="K191" s="162"/>
      <c r="L191" s="24"/>
      <c r="M191" s="24"/>
      <c r="N191" s="24"/>
      <c r="O191" s="25"/>
      <c r="P191" s="25"/>
      <c r="Q191" s="25"/>
      <c r="R191" s="25"/>
      <c r="S191" s="25"/>
      <c r="T191" s="25"/>
      <c r="U191" s="17"/>
    </row>
    <row r="192" spans="1:21" x14ac:dyDescent="0.15">
      <c r="A192" s="21"/>
      <c r="B192" s="21"/>
      <c r="C192" s="22"/>
      <c r="D192" s="23"/>
      <c r="E192" s="23"/>
      <c r="F192" s="23"/>
      <c r="G192" s="23"/>
      <c r="H192" s="23"/>
      <c r="I192" s="23"/>
      <c r="J192" s="23"/>
      <c r="K192" s="162"/>
      <c r="L192" s="24"/>
      <c r="M192" s="24"/>
      <c r="N192" s="24"/>
      <c r="O192" s="25"/>
      <c r="P192" s="25"/>
      <c r="Q192" s="25"/>
      <c r="R192" s="25"/>
      <c r="S192" s="25"/>
      <c r="T192" s="25"/>
      <c r="U192" s="17"/>
    </row>
    <row r="193" spans="1:21" x14ac:dyDescent="0.15">
      <c r="A193" s="21"/>
      <c r="B193" s="21"/>
      <c r="C193" s="22"/>
      <c r="D193" s="23"/>
      <c r="E193" s="23"/>
      <c r="F193" s="23"/>
      <c r="G193" s="23"/>
      <c r="H193" s="23"/>
      <c r="I193" s="23"/>
      <c r="J193" s="23"/>
      <c r="K193" s="162"/>
      <c r="L193" s="24"/>
      <c r="M193" s="24"/>
      <c r="N193" s="24"/>
      <c r="O193" s="25"/>
      <c r="P193" s="25"/>
      <c r="Q193" s="25"/>
      <c r="R193" s="25"/>
      <c r="S193" s="25"/>
      <c r="T193" s="25"/>
      <c r="U193" s="17"/>
    </row>
    <row r="194" spans="1:21" x14ac:dyDescent="0.15">
      <c r="A194" s="21"/>
      <c r="B194" s="21"/>
      <c r="C194" s="22"/>
      <c r="D194" s="23"/>
      <c r="E194" s="23"/>
      <c r="F194" s="23"/>
      <c r="G194" s="23"/>
      <c r="H194" s="23"/>
      <c r="I194" s="23"/>
      <c r="J194" s="23"/>
      <c r="K194" s="162"/>
      <c r="L194" s="24"/>
      <c r="M194" s="24"/>
      <c r="N194" s="24"/>
      <c r="O194" s="25"/>
      <c r="P194" s="25"/>
      <c r="Q194" s="25"/>
      <c r="R194" s="25"/>
      <c r="S194" s="25"/>
      <c r="T194" s="25"/>
      <c r="U194" s="17"/>
    </row>
    <row r="195" spans="1:21" x14ac:dyDescent="0.15">
      <c r="A195" s="21"/>
      <c r="B195" s="21"/>
      <c r="C195" s="22"/>
      <c r="D195" s="23"/>
      <c r="E195" s="23"/>
      <c r="F195" s="23"/>
      <c r="G195" s="23"/>
      <c r="H195" s="23"/>
      <c r="I195" s="23"/>
      <c r="J195" s="23"/>
      <c r="K195" s="162"/>
      <c r="L195" s="24"/>
      <c r="M195" s="24"/>
      <c r="N195" s="24"/>
      <c r="O195" s="25"/>
      <c r="P195" s="25"/>
      <c r="Q195" s="25"/>
      <c r="R195" s="25"/>
      <c r="S195" s="25"/>
      <c r="T195" s="25"/>
      <c r="U195" s="17"/>
    </row>
    <row r="196" spans="1:21" x14ac:dyDescent="0.15">
      <c r="A196" s="21"/>
      <c r="B196" s="21"/>
      <c r="C196" s="22"/>
      <c r="D196" s="23"/>
      <c r="E196" s="23"/>
      <c r="F196" s="23"/>
      <c r="G196" s="23"/>
      <c r="H196" s="23"/>
      <c r="I196" s="23"/>
      <c r="J196" s="23"/>
      <c r="K196" s="162"/>
      <c r="L196" s="24"/>
      <c r="M196" s="24"/>
      <c r="N196" s="24"/>
      <c r="O196" s="25"/>
      <c r="P196" s="25"/>
      <c r="Q196" s="25"/>
      <c r="R196" s="25"/>
      <c r="S196" s="25"/>
      <c r="T196" s="25"/>
      <c r="U196" s="17"/>
    </row>
    <row r="197" spans="1:21" x14ac:dyDescent="0.15">
      <c r="A197" s="21"/>
      <c r="B197" s="21"/>
      <c r="C197" s="22"/>
      <c r="D197" s="23"/>
      <c r="E197" s="23"/>
      <c r="F197" s="23"/>
      <c r="G197" s="23"/>
      <c r="H197" s="23"/>
      <c r="I197" s="23"/>
      <c r="J197" s="23"/>
      <c r="K197" s="162"/>
      <c r="L197" s="24"/>
      <c r="M197" s="24"/>
      <c r="N197" s="24"/>
      <c r="O197" s="25"/>
      <c r="P197" s="25"/>
      <c r="Q197" s="25"/>
      <c r="R197" s="25"/>
      <c r="S197" s="25"/>
      <c r="T197" s="25"/>
      <c r="U197" s="17"/>
    </row>
    <row r="198" spans="1:21" x14ac:dyDescent="0.15">
      <c r="A198" s="21"/>
      <c r="B198" s="21"/>
      <c r="C198" s="22"/>
      <c r="D198" s="23"/>
      <c r="E198" s="23"/>
      <c r="F198" s="23"/>
      <c r="G198" s="23"/>
      <c r="H198" s="23"/>
      <c r="I198" s="23"/>
      <c r="J198" s="23"/>
      <c r="K198" s="162"/>
      <c r="L198" s="24"/>
      <c r="M198" s="24"/>
      <c r="N198" s="24"/>
      <c r="O198" s="25"/>
      <c r="P198" s="25"/>
      <c r="Q198" s="25"/>
      <c r="R198" s="25"/>
      <c r="S198" s="25"/>
      <c r="T198" s="25"/>
      <c r="U198" s="17"/>
    </row>
    <row r="199" spans="1:21" x14ac:dyDescent="0.15">
      <c r="A199" s="21"/>
      <c r="B199" s="21"/>
      <c r="C199" s="22"/>
      <c r="D199" s="23"/>
      <c r="E199" s="23"/>
      <c r="F199" s="23"/>
      <c r="G199" s="23"/>
      <c r="H199" s="23"/>
      <c r="I199" s="23"/>
      <c r="J199" s="23"/>
      <c r="K199" s="162"/>
      <c r="L199" s="24"/>
      <c r="M199" s="24"/>
      <c r="N199" s="24"/>
      <c r="O199" s="25"/>
      <c r="P199" s="25"/>
      <c r="Q199" s="25"/>
      <c r="R199" s="25"/>
      <c r="S199" s="25"/>
      <c r="T199" s="25"/>
      <c r="U199" s="17"/>
    </row>
    <row r="200" spans="1:21" x14ac:dyDescent="0.15">
      <c r="A200" s="21"/>
      <c r="B200" s="21"/>
      <c r="C200" s="22"/>
      <c r="D200" s="23"/>
      <c r="E200" s="23"/>
      <c r="F200" s="23"/>
      <c r="G200" s="23"/>
      <c r="H200" s="23"/>
      <c r="I200" s="23"/>
      <c r="J200" s="23"/>
      <c r="K200" s="162"/>
      <c r="L200" s="24"/>
      <c r="M200" s="24"/>
      <c r="N200" s="24"/>
      <c r="O200" s="25"/>
      <c r="P200" s="25"/>
      <c r="Q200" s="25"/>
      <c r="R200" s="25"/>
      <c r="S200" s="25"/>
      <c r="T200" s="25"/>
      <c r="U200" s="17"/>
    </row>
    <row r="201" spans="1:21" x14ac:dyDescent="0.15">
      <c r="A201" s="21"/>
      <c r="B201" s="21"/>
      <c r="C201" s="22"/>
      <c r="D201" s="23"/>
      <c r="E201" s="23"/>
      <c r="F201" s="23"/>
      <c r="G201" s="23"/>
      <c r="H201" s="23"/>
      <c r="I201" s="23"/>
      <c r="J201" s="23"/>
      <c r="K201" s="162"/>
      <c r="L201" s="24"/>
      <c r="M201" s="24"/>
      <c r="N201" s="24"/>
      <c r="O201" s="25"/>
      <c r="P201" s="25"/>
      <c r="Q201" s="25"/>
      <c r="R201" s="25"/>
      <c r="S201" s="25"/>
      <c r="T201" s="25"/>
      <c r="U201" s="17"/>
    </row>
    <row r="202" spans="1:21" x14ac:dyDescent="0.15">
      <c r="A202" s="21"/>
      <c r="B202" s="21"/>
      <c r="C202" s="22"/>
      <c r="D202" s="23"/>
      <c r="E202" s="23"/>
      <c r="F202" s="23"/>
      <c r="G202" s="23"/>
      <c r="H202" s="23"/>
      <c r="I202" s="23"/>
      <c r="J202" s="23"/>
      <c r="K202" s="162"/>
      <c r="L202" s="24"/>
      <c r="M202" s="24"/>
      <c r="N202" s="24"/>
      <c r="O202" s="25"/>
      <c r="P202" s="25"/>
      <c r="Q202" s="25"/>
      <c r="R202" s="25"/>
      <c r="S202" s="25"/>
      <c r="T202" s="25"/>
      <c r="U202" s="17"/>
    </row>
    <row r="203" spans="1:21" x14ac:dyDescent="0.15">
      <c r="A203" s="21"/>
      <c r="B203" s="21"/>
      <c r="C203" s="22"/>
      <c r="D203" s="23"/>
      <c r="E203" s="23"/>
      <c r="F203" s="23"/>
      <c r="G203" s="23"/>
      <c r="H203" s="23"/>
      <c r="I203" s="23"/>
      <c r="J203" s="23"/>
      <c r="K203" s="162"/>
      <c r="L203" s="24"/>
      <c r="M203" s="24"/>
      <c r="N203" s="24"/>
      <c r="O203" s="25"/>
      <c r="P203" s="25"/>
      <c r="Q203" s="25"/>
      <c r="R203" s="25"/>
      <c r="S203" s="25"/>
      <c r="T203" s="25"/>
      <c r="U203" s="17"/>
    </row>
    <row r="204" spans="1:21" x14ac:dyDescent="0.15">
      <c r="A204" s="21"/>
      <c r="B204" s="21"/>
      <c r="C204" s="22"/>
      <c r="D204" s="23"/>
      <c r="E204" s="23"/>
      <c r="F204" s="23"/>
      <c r="G204" s="23"/>
      <c r="H204" s="23"/>
      <c r="I204" s="23"/>
      <c r="J204" s="23"/>
      <c r="K204" s="162"/>
      <c r="L204" s="24"/>
      <c r="M204" s="24"/>
      <c r="N204" s="24"/>
      <c r="O204" s="25"/>
      <c r="P204" s="25"/>
      <c r="Q204" s="25"/>
      <c r="R204" s="25"/>
      <c r="S204" s="25"/>
      <c r="T204" s="25"/>
      <c r="U204" s="17"/>
    </row>
    <row r="205" spans="1:21" x14ac:dyDescent="0.15">
      <c r="A205" s="21"/>
      <c r="B205" s="21"/>
      <c r="C205" s="22"/>
      <c r="D205" s="23"/>
      <c r="E205" s="23"/>
      <c r="F205" s="23"/>
      <c r="G205" s="23"/>
      <c r="H205" s="23"/>
      <c r="I205" s="23"/>
      <c r="J205" s="23"/>
      <c r="K205" s="162"/>
      <c r="L205" s="24"/>
      <c r="M205" s="24"/>
      <c r="N205" s="24"/>
      <c r="O205" s="25"/>
      <c r="P205" s="25"/>
      <c r="Q205" s="25"/>
      <c r="R205" s="25"/>
      <c r="S205" s="25"/>
      <c r="T205" s="25"/>
      <c r="U205" s="17"/>
    </row>
    <row r="206" spans="1:21" x14ac:dyDescent="0.15">
      <c r="A206" s="21"/>
      <c r="B206" s="21"/>
      <c r="C206" s="22"/>
      <c r="D206" s="23"/>
      <c r="E206" s="23"/>
      <c r="F206" s="23"/>
      <c r="G206" s="23"/>
      <c r="H206" s="23"/>
      <c r="I206" s="23"/>
      <c r="J206" s="23"/>
      <c r="K206" s="162"/>
      <c r="L206" s="24"/>
      <c r="M206" s="24"/>
      <c r="N206" s="24"/>
      <c r="O206" s="25"/>
      <c r="P206" s="25"/>
      <c r="Q206" s="25"/>
      <c r="R206" s="25"/>
      <c r="S206" s="25"/>
      <c r="T206" s="25"/>
      <c r="U206" s="17"/>
    </row>
    <row r="207" spans="1:21" x14ac:dyDescent="0.15">
      <c r="A207" s="21"/>
      <c r="B207" s="21"/>
      <c r="C207" s="22"/>
      <c r="D207" s="23"/>
      <c r="E207" s="23"/>
      <c r="F207" s="23"/>
      <c r="G207" s="23"/>
      <c r="H207" s="23"/>
      <c r="I207" s="23"/>
      <c r="J207" s="23"/>
      <c r="K207" s="162"/>
      <c r="L207" s="24"/>
      <c r="M207" s="24"/>
      <c r="N207" s="24"/>
      <c r="O207" s="25"/>
      <c r="P207" s="25"/>
      <c r="Q207" s="25"/>
      <c r="R207" s="25"/>
      <c r="S207" s="25"/>
      <c r="T207" s="25"/>
      <c r="U207" s="17"/>
    </row>
    <row r="208" spans="1:21" x14ac:dyDescent="0.15">
      <c r="A208" s="21"/>
      <c r="B208" s="21"/>
      <c r="C208" s="22"/>
      <c r="D208" s="23"/>
      <c r="E208" s="23"/>
      <c r="F208" s="23"/>
      <c r="G208" s="23"/>
      <c r="H208" s="23"/>
      <c r="I208" s="23"/>
      <c r="J208" s="23"/>
      <c r="K208" s="162"/>
      <c r="L208" s="24"/>
      <c r="M208" s="24"/>
      <c r="N208" s="24"/>
      <c r="O208" s="25"/>
      <c r="P208" s="25"/>
      <c r="Q208" s="25"/>
      <c r="R208" s="25"/>
      <c r="S208" s="25"/>
      <c r="T208" s="25"/>
      <c r="U208" s="17"/>
    </row>
    <row r="209" spans="1:21" x14ac:dyDescent="0.15">
      <c r="A209" s="21"/>
      <c r="B209" s="21"/>
      <c r="C209" s="22"/>
      <c r="D209" s="23"/>
      <c r="E209" s="23"/>
      <c r="F209" s="23"/>
      <c r="G209" s="23"/>
      <c r="H209" s="23"/>
      <c r="I209" s="23"/>
      <c r="J209" s="23"/>
      <c r="K209" s="162"/>
      <c r="L209" s="24"/>
      <c r="M209" s="24"/>
      <c r="N209" s="24"/>
      <c r="O209" s="25"/>
      <c r="P209" s="25"/>
      <c r="Q209" s="25"/>
      <c r="R209" s="25"/>
      <c r="S209" s="25"/>
      <c r="T209" s="25"/>
      <c r="U209" s="17"/>
    </row>
    <row r="210" spans="1:21" x14ac:dyDescent="0.15">
      <c r="A210" s="21"/>
      <c r="B210" s="21"/>
      <c r="C210" s="22"/>
      <c r="D210" s="23"/>
      <c r="E210" s="23"/>
      <c r="F210" s="23"/>
      <c r="G210" s="23"/>
      <c r="H210" s="23"/>
      <c r="I210" s="23"/>
      <c r="J210" s="23"/>
      <c r="K210" s="162"/>
      <c r="L210" s="24"/>
      <c r="M210" s="24"/>
      <c r="N210" s="24"/>
      <c r="O210" s="25"/>
      <c r="P210" s="25"/>
      <c r="Q210" s="25"/>
      <c r="R210" s="25"/>
      <c r="S210" s="25"/>
      <c r="T210" s="25"/>
      <c r="U210" s="17"/>
    </row>
    <row r="211" spans="1:21" x14ac:dyDescent="0.15">
      <c r="A211" s="21"/>
      <c r="B211" s="21"/>
      <c r="C211" s="22"/>
      <c r="D211" s="23"/>
      <c r="E211" s="23"/>
      <c r="F211" s="23"/>
      <c r="G211" s="23"/>
      <c r="H211" s="23"/>
      <c r="I211" s="23"/>
      <c r="J211" s="23"/>
      <c r="K211" s="162"/>
      <c r="L211" s="24"/>
      <c r="M211" s="24"/>
      <c r="N211" s="24"/>
      <c r="O211" s="25"/>
      <c r="P211" s="25"/>
      <c r="Q211" s="25"/>
      <c r="R211" s="25"/>
      <c r="S211" s="25"/>
      <c r="T211" s="25"/>
      <c r="U211" s="17"/>
    </row>
    <row r="212" spans="1:21" x14ac:dyDescent="0.15">
      <c r="A212" s="21"/>
      <c r="B212" s="21"/>
      <c r="C212" s="22"/>
      <c r="D212" s="23"/>
      <c r="E212" s="23"/>
      <c r="F212" s="23"/>
      <c r="G212" s="23"/>
      <c r="H212" s="23"/>
      <c r="I212" s="23"/>
      <c r="J212" s="23"/>
      <c r="K212" s="162"/>
      <c r="L212" s="24"/>
      <c r="M212" s="24"/>
      <c r="N212" s="24"/>
      <c r="O212" s="25"/>
      <c r="P212" s="25"/>
      <c r="Q212" s="25"/>
      <c r="R212" s="25"/>
      <c r="S212" s="25"/>
      <c r="T212" s="25"/>
      <c r="U212" s="17"/>
    </row>
    <row r="213" spans="1:21" x14ac:dyDescent="0.15">
      <c r="A213" s="21"/>
      <c r="B213" s="21"/>
      <c r="C213" s="22"/>
      <c r="D213" s="23"/>
      <c r="E213" s="23"/>
      <c r="F213" s="23"/>
      <c r="G213" s="23"/>
      <c r="H213" s="23"/>
      <c r="I213" s="23"/>
      <c r="J213" s="23"/>
      <c r="K213" s="162"/>
      <c r="L213" s="24"/>
      <c r="M213" s="24"/>
      <c r="N213" s="24"/>
      <c r="O213" s="25"/>
      <c r="P213" s="25"/>
      <c r="Q213" s="25"/>
      <c r="R213" s="25"/>
      <c r="S213" s="25"/>
      <c r="T213" s="25"/>
      <c r="U213" s="17"/>
    </row>
    <row r="214" spans="1:21" x14ac:dyDescent="0.15">
      <c r="A214" s="21"/>
      <c r="B214" s="21"/>
      <c r="C214" s="22"/>
      <c r="D214" s="23"/>
      <c r="E214" s="23"/>
      <c r="F214" s="23"/>
      <c r="G214" s="23"/>
      <c r="H214" s="23"/>
      <c r="I214" s="23"/>
      <c r="J214" s="23"/>
      <c r="K214" s="162"/>
      <c r="L214" s="24"/>
      <c r="M214" s="24"/>
      <c r="N214" s="24"/>
      <c r="O214" s="25"/>
      <c r="P214" s="25"/>
      <c r="Q214" s="25"/>
      <c r="R214" s="25"/>
      <c r="S214" s="25"/>
      <c r="T214" s="25"/>
      <c r="U214" s="17"/>
    </row>
    <row r="215" spans="1:21" x14ac:dyDescent="0.15">
      <c r="A215" s="21"/>
      <c r="B215" s="21"/>
      <c r="C215" s="22"/>
      <c r="D215" s="23"/>
      <c r="E215" s="23"/>
      <c r="F215" s="23"/>
      <c r="G215" s="23"/>
      <c r="H215" s="23"/>
      <c r="I215" s="23"/>
      <c r="J215" s="23"/>
      <c r="K215" s="162"/>
      <c r="L215" s="24"/>
      <c r="M215" s="24"/>
      <c r="N215" s="24"/>
      <c r="O215" s="25"/>
      <c r="P215" s="25"/>
      <c r="Q215" s="25"/>
      <c r="R215" s="25"/>
      <c r="S215" s="25"/>
      <c r="T215" s="25"/>
      <c r="U215" s="17"/>
    </row>
    <row r="216" spans="1:21" x14ac:dyDescent="0.15">
      <c r="A216" s="21"/>
      <c r="B216" s="21"/>
      <c r="C216" s="22"/>
      <c r="D216" s="23"/>
      <c r="E216" s="23"/>
      <c r="F216" s="23"/>
      <c r="G216" s="23"/>
      <c r="H216" s="23"/>
      <c r="I216" s="23"/>
      <c r="J216" s="23"/>
      <c r="K216" s="162"/>
      <c r="L216" s="24"/>
      <c r="M216" s="24"/>
      <c r="N216" s="24"/>
      <c r="O216" s="25"/>
      <c r="P216" s="25"/>
      <c r="Q216" s="25"/>
      <c r="R216" s="25"/>
      <c r="S216" s="25"/>
      <c r="T216" s="25"/>
      <c r="U216" s="17"/>
    </row>
    <row r="217" spans="1:21" x14ac:dyDescent="0.15">
      <c r="A217" s="21"/>
      <c r="B217" s="21"/>
      <c r="C217" s="22"/>
      <c r="D217" s="23"/>
      <c r="E217" s="23"/>
      <c r="F217" s="23"/>
      <c r="G217" s="23"/>
      <c r="H217" s="23"/>
      <c r="I217" s="23"/>
      <c r="J217" s="23"/>
      <c r="K217" s="162"/>
      <c r="L217" s="24"/>
      <c r="M217" s="24"/>
      <c r="N217" s="24"/>
      <c r="O217" s="25"/>
      <c r="P217" s="25"/>
      <c r="Q217" s="25"/>
      <c r="R217" s="25"/>
      <c r="S217" s="25"/>
      <c r="T217" s="25"/>
      <c r="U217" s="17"/>
    </row>
    <row r="218" spans="1:21" x14ac:dyDescent="0.15">
      <c r="A218" s="21"/>
      <c r="B218" s="21"/>
      <c r="C218" s="22"/>
      <c r="D218" s="23"/>
      <c r="E218" s="23"/>
      <c r="F218" s="23"/>
      <c r="G218" s="23"/>
      <c r="H218" s="23"/>
      <c r="I218" s="23"/>
      <c r="J218" s="23"/>
      <c r="K218" s="162"/>
      <c r="L218" s="24"/>
      <c r="M218" s="24"/>
      <c r="N218" s="24"/>
      <c r="O218" s="25"/>
      <c r="P218" s="25"/>
      <c r="Q218" s="25"/>
      <c r="R218" s="25"/>
      <c r="S218" s="25"/>
      <c r="T218" s="25"/>
      <c r="U218" s="17"/>
    </row>
    <row r="219" spans="1:21" x14ac:dyDescent="0.15">
      <c r="A219" s="21"/>
      <c r="B219" s="21"/>
      <c r="C219" s="22"/>
      <c r="D219" s="23"/>
      <c r="E219" s="23"/>
      <c r="F219" s="23"/>
      <c r="G219" s="23"/>
      <c r="H219" s="23"/>
      <c r="I219" s="23"/>
      <c r="J219" s="23"/>
      <c r="K219" s="162"/>
      <c r="L219" s="24"/>
      <c r="M219" s="24"/>
      <c r="N219" s="24"/>
      <c r="O219" s="25"/>
      <c r="P219" s="25"/>
      <c r="Q219" s="25"/>
      <c r="R219" s="25"/>
      <c r="S219" s="25"/>
      <c r="T219" s="25"/>
      <c r="U219" s="17"/>
    </row>
    <row r="220" spans="1:21" x14ac:dyDescent="0.15">
      <c r="A220" s="21"/>
      <c r="B220" s="21"/>
      <c r="C220" s="22"/>
      <c r="D220" s="23"/>
      <c r="E220" s="23"/>
      <c r="F220" s="23"/>
      <c r="G220" s="23"/>
      <c r="H220" s="23"/>
      <c r="I220" s="23"/>
      <c r="J220" s="23"/>
      <c r="K220" s="162"/>
      <c r="L220" s="24"/>
      <c r="M220" s="24"/>
      <c r="N220" s="24"/>
      <c r="O220" s="25"/>
      <c r="P220" s="25"/>
      <c r="Q220" s="25"/>
      <c r="R220" s="25"/>
      <c r="S220" s="25"/>
      <c r="T220" s="25"/>
      <c r="U220" s="17"/>
    </row>
    <row r="221" spans="1:21" x14ac:dyDescent="0.15">
      <c r="A221" s="21"/>
      <c r="B221" s="21"/>
      <c r="C221" s="22"/>
      <c r="D221" s="23"/>
      <c r="E221" s="23"/>
      <c r="F221" s="23"/>
      <c r="G221" s="23"/>
      <c r="H221" s="23"/>
      <c r="I221" s="23"/>
      <c r="J221" s="23"/>
      <c r="K221" s="162"/>
      <c r="L221" s="24"/>
      <c r="M221" s="24"/>
      <c r="N221" s="24"/>
      <c r="O221" s="25"/>
      <c r="P221" s="25"/>
      <c r="Q221" s="25"/>
      <c r="R221" s="25"/>
      <c r="S221" s="25"/>
      <c r="T221" s="25"/>
      <c r="U221" s="17"/>
    </row>
    <row r="222" spans="1:21" x14ac:dyDescent="0.15">
      <c r="A222" s="21"/>
      <c r="B222" s="21"/>
      <c r="C222" s="22"/>
      <c r="D222" s="23"/>
      <c r="E222" s="23"/>
      <c r="F222" s="23"/>
      <c r="G222" s="23"/>
      <c r="H222" s="23"/>
      <c r="I222" s="23"/>
      <c r="J222" s="23"/>
      <c r="K222" s="162"/>
      <c r="L222" s="24"/>
      <c r="M222" s="24"/>
      <c r="N222" s="24"/>
      <c r="O222" s="25"/>
      <c r="P222" s="25"/>
      <c r="Q222" s="25"/>
      <c r="R222" s="25"/>
      <c r="S222" s="25"/>
      <c r="T222" s="25"/>
      <c r="U222" s="17"/>
    </row>
    <row r="223" spans="1:21" x14ac:dyDescent="0.15">
      <c r="A223" s="21"/>
      <c r="B223" s="21"/>
      <c r="C223" s="22"/>
      <c r="D223" s="23"/>
      <c r="E223" s="23"/>
      <c r="F223" s="23"/>
      <c r="G223" s="23"/>
      <c r="H223" s="23"/>
      <c r="I223" s="23"/>
      <c r="J223" s="23"/>
      <c r="K223" s="162"/>
      <c r="L223" s="24"/>
      <c r="M223" s="24"/>
      <c r="N223" s="24"/>
      <c r="O223" s="25"/>
      <c r="P223" s="25"/>
      <c r="Q223" s="25"/>
      <c r="R223" s="25"/>
      <c r="S223" s="25"/>
      <c r="T223" s="25"/>
      <c r="U223" s="17"/>
    </row>
    <row r="224" spans="1:21" x14ac:dyDescent="0.15">
      <c r="A224" s="21"/>
      <c r="B224" s="21"/>
      <c r="C224" s="22"/>
      <c r="D224" s="23"/>
      <c r="E224" s="23"/>
      <c r="F224" s="23"/>
      <c r="G224" s="23"/>
      <c r="H224" s="23"/>
      <c r="I224" s="23"/>
      <c r="J224" s="23"/>
      <c r="K224" s="162"/>
      <c r="L224" s="24"/>
      <c r="M224" s="24"/>
      <c r="N224" s="24"/>
      <c r="O224" s="25"/>
      <c r="P224" s="25"/>
      <c r="Q224" s="25"/>
      <c r="R224" s="25"/>
      <c r="S224" s="25"/>
      <c r="T224" s="25"/>
      <c r="U224" s="17"/>
    </row>
    <row r="225" spans="1:21" x14ac:dyDescent="0.15">
      <c r="A225" s="21"/>
      <c r="B225" s="21"/>
      <c r="C225" s="22"/>
      <c r="D225" s="23"/>
      <c r="E225" s="23"/>
      <c r="F225" s="23"/>
      <c r="G225" s="23"/>
      <c r="H225" s="23"/>
      <c r="I225" s="23"/>
      <c r="J225" s="23"/>
      <c r="K225" s="162"/>
      <c r="L225" s="24"/>
      <c r="M225" s="24"/>
      <c r="N225" s="24"/>
      <c r="O225" s="25"/>
      <c r="P225" s="25"/>
      <c r="Q225" s="25"/>
      <c r="R225" s="25"/>
      <c r="S225" s="25"/>
      <c r="T225" s="25"/>
      <c r="U225" s="17"/>
    </row>
    <row r="226" spans="1:21" x14ac:dyDescent="0.15">
      <c r="A226" s="21"/>
      <c r="B226" s="21"/>
      <c r="C226" s="22"/>
      <c r="D226" s="23"/>
      <c r="E226" s="23"/>
      <c r="F226" s="23"/>
      <c r="G226" s="23"/>
      <c r="H226" s="23"/>
      <c r="I226" s="23"/>
      <c r="J226" s="23"/>
      <c r="K226" s="162"/>
      <c r="L226" s="24"/>
      <c r="M226" s="24"/>
      <c r="N226" s="24"/>
      <c r="O226" s="25"/>
      <c r="P226" s="25"/>
      <c r="Q226" s="25"/>
      <c r="R226" s="25"/>
      <c r="S226" s="25"/>
      <c r="T226" s="25"/>
      <c r="U226" s="17"/>
    </row>
    <row r="227" spans="1:21" x14ac:dyDescent="0.15">
      <c r="A227" s="21"/>
      <c r="B227" s="21"/>
      <c r="C227" s="22"/>
      <c r="D227" s="23"/>
      <c r="E227" s="23"/>
      <c r="F227" s="23"/>
      <c r="G227" s="23"/>
      <c r="H227" s="23"/>
      <c r="I227" s="23"/>
      <c r="J227" s="23"/>
      <c r="K227" s="162"/>
      <c r="L227" s="24"/>
      <c r="M227" s="24"/>
      <c r="N227" s="24"/>
      <c r="O227" s="25"/>
      <c r="P227" s="25"/>
      <c r="Q227" s="25"/>
      <c r="R227" s="25"/>
      <c r="S227" s="25"/>
      <c r="T227" s="25"/>
      <c r="U227" s="17"/>
    </row>
    <row r="228" spans="1:21" x14ac:dyDescent="0.15">
      <c r="A228" s="21"/>
      <c r="B228" s="21"/>
      <c r="C228" s="22"/>
      <c r="D228" s="23"/>
      <c r="E228" s="23"/>
      <c r="F228" s="23"/>
      <c r="G228" s="23"/>
      <c r="H228" s="23"/>
      <c r="I228" s="23"/>
      <c r="J228" s="23"/>
      <c r="K228" s="162"/>
      <c r="L228" s="24"/>
      <c r="M228" s="24"/>
      <c r="N228" s="24"/>
      <c r="O228" s="25"/>
      <c r="P228" s="25"/>
      <c r="Q228" s="25"/>
      <c r="R228" s="25"/>
      <c r="S228" s="25"/>
      <c r="T228" s="25"/>
      <c r="U228" s="17"/>
    </row>
    <row r="229" spans="1:21" x14ac:dyDescent="0.15">
      <c r="A229" s="21"/>
      <c r="B229" s="21"/>
      <c r="C229" s="22"/>
      <c r="D229" s="23"/>
      <c r="E229" s="23"/>
      <c r="F229" s="23"/>
      <c r="G229" s="23"/>
      <c r="H229" s="23"/>
      <c r="I229" s="23"/>
      <c r="J229" s="23"/>
      <c r="K229" s="162"/>
      <c r="L229" s="24"/>
      <c r="M229" s="24"/>
      <c r="N229" s="24"/>
      <c r="O229" s="25"/>
      <c r="P229" s="25"/>
      <c r="Q229" s="25"/>
      <c r="R229" s="25"/>
      <c r="S229" s="25"/>
      <c r="T229" s="25"/>
      <c r="U229" s="17"/>
    </row>
    <row r="230" spans="1:21" x14ac:dyDescent="0.15">
      <c r="A230" s="21"/>
      <c r="B230" s="21"/>
      <c r="C230" s="22"/>
      <c r="D230" s="23"/>
      <c r="E230" s="23"/>
      <c r="F230" s="23"/>
      <c r="G230" s="23"/>
      <c r="H230" s="23"/>
      <c r="I230" s="23"/>
      <c r="J230" s="23"/>
      <c r="K230" s="162"/>
      <c r="L230" s="24"/>
      <c r="M230" s="24"/>
      <c r="N230" s="24"/>
      <c r="O230" s="25"/>
      <c r="P230" s="25"/>
      <c r="Q230" s="25"/>
      <c r="R230" s="25"/>
      <c r="S230" s="25"/>
      <c r="T230" s="25"/>
      <c r="U230" s="17"/>
    </row>
    <row r="231" spans="1:21" x14ac:dyDescent="0.15">
      <c r="A231" s="21"/>
      <c r="B231" s="21"/>
      <c r="C231" s="22"/>
      <c r="D231" s="23"/>
      <c r="E231" s="23"/>
      <c r="F231" s="23"/>
      <c r="G231" s="23"/>
      <c r="H231" s="23"/>
      <c r="I231" s="23"/>
      <c r="J231" s="23"/>
      <c r="K231" s="162"/>
      <c r="L231" s="24"/>
      <c r="M231" s="24"/>
      <c r="N231" s="24"/>
      <c r="O231" s="25"/>
      <c r="P231" s="25"/>
      <c r="Q231" s="25"/>
      <c r="R231" s="25"/>
      <c r="S231" s="25"/>
      <c r="T231" s="25"/>
      <c r="U231" s="17"/>
    </row>
    <row r="232" spans="1:21" x14ac:dyDescent="0.15">
      <c r="A232" s="21"/>
      <c r="B232" s="21"/>
      <c r="C232" s="22"/>
      <c r="D232" s="23"/>
      <c r="E232" s="23"/>
      <c r="F232" s="23"/>
      <c r="G232" s="23"/>
      <c r="H232" s="23"/>
      <c r="I232" s="23"/>
      <c r="J232" s="23"/>
      <c r="K232" s="162"/>
      <c r="L232" s="24"/>
      <c r="M232" s="24"/>
      <c r="N232" s="24"/>
      <c r="O232" s="25"/>
      <c r="P232" s="25"/>
      <c r="Q232" s="25"/>
      <c r="R232" s="25"/>
      <c r="S232" s="25"/>
      <c r="T232" s="25"/>
      <c r="U232" s="17"/>
    </row>
    <row r="233" spans="1:21" x14ac:dyDescent="0.15">
      <c r="A233" s="21"/>
      <c r="B233" s="21"/>
      <c r="C233" s="22"/>
      <c r="D233" s="23"/>
      <c r="E233" s="23"/>
      <c r="F233" s="23"/>
      <c r="G233" s="23"/>
      <c r="H233" s="23"/>
      <c r="I233" s="23"/>
      <c r="J233" s="23"/>
      <c r="K233" s="162"/>
      <c r="L233" s="24"/>
      <c r="M233" s="24"/>
      <c r="N233" s="24"/>
      <c r="O233" s="25"/>
      <c r="P233" s="25"/>
      <c r="Q233" s="25"/>
      <c r="R233" s="25"/>
      <c r="S233" s="25"/>
      <c r="T233" s="25"/>
      <c r="U233" s="17"/>
    </row>
    <row r="234" spans="1:21" x14ac:dyDescent="0.15">
      <c r="A234" s="21"/>
      <c r="B234" s="21"/>
      <c r="C234" s="22"/>
      <c r="D234" s="23"/>
      <c r="E234" s="23"/>
      <c r="F234" s="23"/>
      <c r="G234" s="23"/>
      <c r="H234" s="23"/>
      <c r="I234" s="23"/>
      <c r="J234" s="23"/>
      <c r="K234" s="162"/>
      <c r="L234" s="24"/>
      <c r="M234" s="24"/>
      <c r="N234" s="24"/>
      <c r="O234" s="25"/>
      <c r="P234" s="25"/>
      <c r="Q234" s="25"/>
      <c r="R234" s="25"/>
      <c r="S234" s="25"/>
      <c r="T234" s="25"/>
      <c r="U234" s="17"/>
    </row>
    <row r="235" spans="1:21" x14ac:dyDescent="0.15">
      <c r="A235" s="21"/>
      <c r="B235" s="21"/>
      <c r="C235" s="22"/>
      <c r="D235" s="23"/>
      <c r="E235" s="23"/>
      <c r="F235" s="23"/>
      <c r="G235" s="23"/>
      <c r="H235" s="23"/>
      <c r="I235" s="23"/>
      <c r="J235" s="23"/>
      <c r="K235" s="162"/>
      <c r="L235" s="24"/>
      <c r="M235" s="24"/>
      <c r="N235" s="24"/>
      <c r="O235" s="25"/>
      <c r="P235" s="25"/>
      <c r="Q235" s="25"/>
      <c r="R235" s="25"/>
      <c r="S235" s="25"/>
      <c r="T235" s="25"/>
      <c r="U235" s="17"/>
    </row>
    <row r="236" spans="1:21" x14ac:dyDescent="0.15">
      <c r="A236" s="21"/>
      <c r="B236" s="21"/>
      <c r="C236" s="22"/>
      <c r="D236" s="23"/>
      <c r="E236" s="23"/>
      <c r="F236" s="23"/>
      <c r="G236" s="23"/>
      <c r="H236" s="23"/>
      <c r="I236" s="23"/>
      <c r="J236" s="23"/>
      <c r="K236" s="162"/>
      <c r="L236" s="24"/>
      <c r="M236" s="24"/>
      <c r="N236" s="24"/>
      <c r="O236" s="25"/>
      <c r="P236" s="25"/>
      <c r="Q236" s="25"/>
      <c r="R236" s="25"/>
      <c r="S236" s="25"/>
      <c r="T236" s="25"/>
      <c r="U236" s="17"/>
    </row>
    <row r="237" spans="1:21" x14ac:dyDescent="0.15">
      <c r="A237" s="21"/>
      <c r="B237" s="21"/>
      <c r="C237" s="22"/>
      <c r="D237" s="23"/>
      <c r="E237" s="23"/>
      <c r="F237" s="23"/>
      <c r="G237" s="23"/>
      <c r="H237" s="23"/>
      <c r="I237" s="23"/>
      <c r="J237" s="23"/>
      <c r="K237" s="162"/>
      <c r="L237" s="24"/>
      <c r="M237" s="24"/>
      <c r="N237" s="24"/>
      <c r="O237" s="25"/>
      <c r="P237" s="25"/>
      <c r="Q237" s="25"/>
      <c r="R237" s="25"/>
      <c r="S237" s="25"/>
      <c r="T237" s="25"/>
      <c r="U237" s="17"/>
    </row>
    <row r="238" spans="1:21" x14ac:dyDescent="0.15">
      <c r="A238" s="21"/>
      <c r="B238" s="21"/>
      <c r="C238" s="22"/>
      <c r="D238" s="23"/>
      <c r="E238" s="23"/>
      <c r="F238" s="23"/>
      <c r="G238" s="23"/>
      <c r="H238" s="23"/>
      <c r="I238" s="23"/>
      <c r="J238" s="23"/>
      <c r="K238" s="162"/>
      <c r="L238" s="24"/>
      <c r="M238" s="24"/>
      <c r="N238" s="24"/>
      <c r="O238" s="25"/>
      <c r="P238" s="25"/>
      <c r="Q238" s="25"/>
      <c r="R238" s="25"/>
      <c r="S238" s="25"/>
      <c r="T238" s="25"/>
      <c r="U238" s="17"/>
    </row>
    <row r="239" spans="1:21" x14ac:dyDescent="0.15">
      <c r="A239" s="21"/>
      <c r="B239" s="21"/>
      <c r="C239" s="22"/>
      <c r="D239" s="23"/>
      <c r="E239" s="23"/>
      <c r="F239" s="23"/>
      <c r="G239" s="23"/>
      <c r="H239" s="23"/>
      <c r="I239" s="23"/>
      <c r="J239" s="23"/>
      <c r="K239" s="162"/>
      <c r="L239" s="24"/>
      <c r="M239" s="24"/>
      <c r="N239" s="24"/>
      <c r="O239" s="25"/>
      <c r="P239" s="25"/>
      <c r="Q239" s="25"/>
      <c r="R239" s="25"/>
      <c r="S239" s="25"/>
      <c r="T239" s="25"/>
      <c r="U239" s="17"/>
    </row>
    <row r="240" spans="1:21" x14ac:dyDescent="0.15">
      <c r="A240" s="21"/>
      <c r="B240" s="21"/>
      <c r="C240" s="22"/>
      <c r="D240" s="23"/>
      <c r="E240" s="23"/>
      <c r="F240" s="23"/>
      <c r="G240" s="23"/>
      <c r="H240" s="23"/>
      <c r="I240" s="23"/>
      <c r="J240" s="23"/>
      <c r="K240" s="162"/>
      <c r="L240" s="24"/>
      <c r="M240" s="24"/>
      <c r="N240" s="24"/>
      <c r="O240" s="25"/>
      <c r="P240" s="25"/>
      <c r="Q240" s="25"/>
      <c r="R240" s="25"/>
      <c r="S240" s="25"/>
      <c r="T240" s="25"/>
      <c r="U240" s="17"/>
    </row>
    <row r="241" spans="1:21" x14ac:dyDescent="0.15">
      <c r="A241" s="21"/>
      <c r="B241" s="21"/>
      <c r="C241" s="22"/>
      <c r="D241" s="23"/>
      <c r="E241" s="23"/>
      <c r="F241" s="23"/>
      <c r="G241" s="23"/>
      <c r="H241" s="23"/>
      <c r="I241" s="23"/>
      <c r="J241" s="23"/>
      <c r="K241" s="162"/>
      <c r="L241" s="24"/>
      <c r="M241" s="24"/>
      <c r="N241" s="24"/>
      <c r="O241" s="25"/>
      <c r="P241" s="25"/>
      <c r="Q241" s="25"/>
      <c r="R241" s="25"/>
      <c r="S241" s="25"/>
      <c r="T241" s="25"/>
      <c r="U241" s="17"/>
    </row>
    <row r="242" spans="1:21" x14ac:dyDescent="0.15">
      <c r="A242" s="21"/>
      <c r="B242" s="21"/>
      <c r="C242" s="22"/>
      <c r="D242" s="23"/>
      <c r="E242" s="23"/>
      <c r="F242" s="23"/>
      <c r="G242" s="23"/>
      <c r="H242" s="23"/>
      <c r="I242" s="23"/>
      <c r="J242" s="23"/>
      <c r="K242" s="162"/>
      <c r="L242" s="24"/>
      <c r="M242" s="24"/>
      <c r="N242" s="24"/>
      <c r="O242" s="25"/>
      <c r="P242" s="25"/>
      <c r="Q242" s="25"/>
      <c r="R242" s="25"/>
      <c r="S242" s="25"/>
      <c r="T242" s="25"/>
      <c r="U242" s="17"/>
    </row>
    <row r="243" spans="1:21" x14ac:dyDescent="0.15">
      <c r="A243" s="21"/>
      <c r="B243" s="21"/>
      <c r="C243" s="22"/>
      <c r="D243" s="23"/>
      <c r="E243" s="23"/>
      <c r="F243" s="23"/>
      <c r="G243" s="23"/>
      <c r="H243" s="23"/>
      <c r="I243" s="23"/>
      <c r="J243" s="23"/>
      <c r="K243" s="162"/>
      <c r="L243" s="24"/>
      <c r="M243" s="24"/>
      <c r="N243" s="24"/>
      <c r="O243" s="25"/>
      <c r="P243" s="25"/>
      <c r="Q243" s="25"/>
      <c r="R243" s="25"/>
      <c r="S243" s="25"/>
      <c r="T243" s="25"/>
      <c r="U243" s="17"/>
    </row>
    <row r="244" spans="1:21" x14ac:dyDescent="0.15">
      <c r="A244" s="21"/>
      <c r="B244" s="21"/>
      <c r="C244" s="22"/>
      <c r="D244" s="23"/>
      <c r="E244" s="23"/>
      <c r="F244" s="23"/>
      <c r="G244" s="23"/>
      <c r="H244" s="23"/>
      <c r="I244" s="23"/>
      <c r="J244" s="23"/>
      <c r="K244" s="162"/>
      <c r="L244" s="24"/>
      <c r="M244" s="24"/>
      <c r="N244" s="24"/>
      <c r="O244" s="25"/>
      <c r="P244" s="25"/>
      <c r="Q244" s="25"/>
      <c r="R244" s="25"/>
      <c r="S244" s="25"/>
      <c r="T244" s="25"/>
      <c r="U244" s="17"/>
    </row>
    <row r="245" spans="1:21" x14ac:dyDescent="0.15">
      <c r="A245" s="21"/>
      <c r="B245" s="21"/>
      <c r="C245" s="22"/>
      <c r="D245" s="23"/>
      <c r="E245" s="23"/>
      <c r="F245" s="23"/>
      <c r="G245" s="23"/>
      <c r="H245" s="23"/>
      <c r="I245" s="23"/>
      <c r="J245" s="23"/>
      <c r="K245" s="162"/>
      <c r="L245" s="24"/>
      <c r="M245" s="24"/>
      <c r="N245" s="24"/>
      <c r="O245" s="25"/>
      <c r="P245" s="25"/>
      <c r="Q245" s="25"/>
      <c r="R245" s="25"/>
      <c r="S245" s="25"/>
      <c r="T245" s="25"/>
      <c r="U245" s="17"/>
    </row>
    <row r="246" spans="1:21" x14ac:dyDescent="0.15">
      <c r="A246" s="21"/>
      <c r="B246" s="21"/>
      <c r="C246" s="22"/>
      <c r="D246" s="23"/>
      <c r="E246" s="23"/>
      <c r="F246" s="23"/>
      <c r="G246" s="23"/>
      <c r="H246" s="23"/>
      <c r="I246" s="23"/>
      <c r="J246" s="23"/>
      <c r="K246" s="162"/>
      <c r="L246" s="24"/>
      <c r="M246" s="24"/>
      <c r="N246" s="24"/>
      <c r="O246" s="25"/>
      <c r="P246" s="25"/>
      <c r="Q246" s="25"/>
      <c r="R246" s="25"/>
      <c r="S246" s="25"/>
      <c r="T246" s="25"/>
      <c r="U246" s="17"/>
    </row>
    <row r="247" spans="1:21" x14ac:dyDescent="0.15">
      <c r="A247" s="21"/>
      <c r="B247" s="21"/>
      <c r="C247" s="22"/>
      <c r="D247" s="23"/>
      <c r="E247" s="23"/>
      <c r="F247" s="23"/>
      <c r="G247" s="23"/>
      <c r="H247" s="23"/>
      <c r="I247" s="23"/>
      <c r="J247" s="23"/>
      <c r="K247" s="162"/>
      <c r="L247" s="24"/>
      <c r="M247" s="24"/>
      <c r="N247" s="24"/>
      <c r="O247" s="25"/>
      <c r="P247" s="25"/>
      <c r="Q247" s="25"/>
      <c r="R247" s="25"/>
      <c r="S247" s="25"/>
      <c r="T247" s="25"/>
      <c r="U247" s="17"/>
    </row>
  </sheetData>
  <mergeCells count="464">
    <mergeCell ref="S152:S154"/>
    <mergeCell ref="S155:S159"/>
    <mergeCell ref="B42:B60"/>
    <mergeCell ref="D105:F106"/>
    <mergeCell ref="A163:R170"/>
    <mergeCell ref="S118:S119"/>
    <mergeCell ref="S121:S123"/>
    <mergeCell ref="S124:S126"/>
    <mergeCell ref="S127:S129"/>
    <mergeCell ref="S131:S133"/>
    <mergeCell ref="S134:S137"/>
    <mergeCell ref="S138:S140"/>
    <mergeCell ref="S141:S146"/>
    <mergeCell ref="S147:S150"/>
    <mergeCell ref="R152:R154"/>
    <mergeCell ref="R155:R159"/>
    <mergeCell ref="S80:S83"/>
    <mergeCell ref="S84:S86"/>
    <mergeCell ref="S88:S91"/>
    <mergeCell ref="S93:S97"/>
    <mergeCell ref="R118:R119"/>
    <mergeCell ref="R121:R123"/>
    <mergeCell ref="R124:R126"/>
    <mergeCell ref="R127:R129"/>
    <mergeCell ref="S59:S60"/>
    <mergeCell ref="S62:S67"/>
    <mergeCell ref="S68:S73"/>
    <mergeCell ref="S75:S78"/>
    <mergeCell ref="S2:S4"/>
    <mergeCell ref="S5:S7"/>
    <mergeCell ref="S8:S12"/>
    <mergeCell ref="S13:S16"/>
    <mergeCell ref="S17:S18"/>
    <mergeCell ref="S19:S21"/>
    <mergeCell ref="S22:S25"/>
    <mergeCell ref="S26:S28"/>
    <mergeCell ref="S29:S31"/>
    <mergeCell ref="A5:A160"/>
    <mergeCell ref="R2:R4"/>
    <mergeCell ref="R5:R7"/>
    <mergeCell ref="R8:R12"/>
    <mergeCell ref="R13:R16"/>
    <mergeCell ref="R17:R18"/>
    <mergeCell ref="R19:R21"/>
    <mergeCell ref="R22:R25"/>
    <mergeCell ref="R26:R28"/>
    <mergeCell ref="R29:R31"/>
    <mergeCell ref="R32:R38"/>
    <mergeCell ref="R39:R40"/>
    <mergeCell ref="R42:R48"/>
    <mergeCell ref="R49:R51"/>
    <mergeCell ref="R52:R58"/>
    <mergeCell ref="R59:R60"/>
    <mergeCell ref="R62:R67"/>
    <mergeCell ref="R68:R73"/>
    <mergeCell ref="R75:R78"/>
    <mergeCell ref="I52:I57"/>
    <mergeCell ref="J52:J57"/>
    <mergeCell ref="O52:O58"/>
    <mergeCell ref="P52:P58"/>
    <mergeCell ref="Q52:Q58"/>
    <mergeCell ref="I62:I66"/>
    <mergeCell ref="J62:J66"/>
    <mergeCell ref="R131:R133"/>
    <mergeCell ref="R134:R137"/>
    <mergeCell ref="B160:K160"/>
    <mergeCell ref="B152:B159"/>
    <mergeCell ref="C155:C159"/>
    <mergeCell ref="D155:F159"/>
    <mergeCell ref="G155:G158"/>
    <mergeCell ref="H155:H158"/>
    <mergeCell ref="I155:I158"/>
    <mergeCell ref="J155:J158"/>
    <mergeCell ref="I127:I128"/>
    <mergeCell ref="J127:J128"/>
    <mergeCell ref="O127:O129"/>
    <mergeCell ref="J138:J139"/>
    <mergeCell ref="H141:H145"/>
    <mergeCell ref="G127:G128"/>
    <mergeCell ref="I138:I139"/>
    <mergeCell ref="C147:C150"/>
    <mergeCell ref="D147:F150"/>
    <mergeCell ref="C127:C129"/>
    <mergeCell ref="D127:F129"/>
    <mergeCell ref="P127:P129"/>
    <mergeCell ref="T52:T58"/>
    <mergeCell ref="P118:P119"/>
    <mergeCell ref="Q118:Q119"/>
    <mergeCell ref="B112:B119"/>
    <mergeCell ref="Q155:Q159"/>
    <mergeCell ref="T155:T159"/>
    <mergeCell ref="P155:P159"/>
    <mergeCell ref="Q152:Q154"/>
    <mergeCell ref="T152:T154"/>
    <mergeCell ref="B131:B150"/>
    <mergeCell ref="H138:H139"/>
    <mergeCell ref="O134:O137"/>
    <mergeCell ref="D138:F140"/>
    <mergeCell ref="T131:T133"/>
    <mergeCell ref="T134:T137"/>
    <mergeCell ref="T141:T146"/>
    <mergeCell ref="O155:O159"/>
    <mergeCell ref="C152:C154"/>
    <mergeCell ref="D152:F154"/>
    <mergeCell ref="G152:G153"/>
    <mergeCell ref="H152:H153"/>
    <mergeCell ref="I152:I153"/>
    <mergeCell ref="J152:J153"/>
    <mergeCell ref="O152:O154"/>
    <mergeCell ref="Q127:Q129"/>
    <mergeCell ref="T127:T129"/>
    <mergeCell ref="P134:P137"/>
    <mergeCell ref="Q131:Q133"/>
    <mergeCell ref="Q134:Q137"/>
    <mergeCell ref="I147:I149"/>
    <mergeCell ref="J147:J149"/>
    <mergeCell ref="O147:O150"/>
    <mergeCell ref="P147:P150"/>
    <mergeCell ref="Q147:Q150"/>
    <mergeCell ref="Q141:Q146"/>
    <mergeCell ref="P141:P146"/>
    <mergeCell ref="O141:O146"/>
    <mergeCell ref="I141:I145"/>
    <mergeCell ref="Q138:Q140"/>
    <mergeCell ref="T138:T140"/>
    <mergeCell ref="T147:T150"/>
    <mergeCell ref="R138:R140"/>
    <mergeCell ref="R141:R146"/>
    <mergeCell ref="R147:R150"/>
    <mergeCell ref="I42:I47"/>
    <mergeCell ref="G68:G72"/>
    <mergeCell ref="H68:H72"/>
    <mergeCell ref="B87:K87"/>
    <mergeCell ref="O62:O67"/>
    <mergeCell ref="P62:P67"/>
    <mergeCell ref="Q62:Q67"/>
    <mergeCell ref="T62:T67"/>
    <mergeCell ref="J80:J82"/>
    <mergeCell ref="O80:O83"/>
    <mergeCell ref="P80:P83"/>
    <mergeCell ref="Q49:Q51"/>
    <mergeCell ref="Q42:Q48"/>
    <mergeCell ref="C42:C48"/>
    <mergeCell ref="P49:P51"/>
    <mergeCell ref="O42:O48"/>
    <mergeCell ref="C75:C78"/>
    <mergeCell ref="D75:F78"/>
    <mergeCell ref="G75:G77"/>
    <mergeCell ref="H75:H77"/>
    <mergeCell ref="I75:I77"/>
    <mergeCell ref="J75:J77"/>
    <mergeCell ref="T59:T60"/>
    <mergeCell ref="C52:C58"/>
    <mergeCell ref="T8:T12"/>
    <mergeCell ref="T13:T16"/>
    <mergeCell ref="Q75:Q78"/>
    <mergeCell ref="T75:T78"/>
    <mergeCell ref="Q104:Q106"/>
    <mergeCell ref="H5:H6"/>
    <mergeCell ref="I5:I6"/>
    <mergeCell ref="J5:J6"/>
    <mergeCell ref="H13:H15"/>
    <mergeCell ref="I13:I15"/>
    <mergeCell ref="Q80:Q83"/>
    <mergeCell ref="O84:O86"/>
    <mergeCell ref="P84:P86"/>
    <mergeCell ref="Q84:Q86"/>
    <mergeCell ref="O68:O73"/>
    <mergeCell ref="P32:P38"/>
    <mergeCell ref="Q32:Q38"/>
    <mergeCell ref="O39:O40"/>
    <mergeCell ref="P39:P40"/>
    <mergeCell ref="Q39:Q40"/>
    <mergeCell ref="T32:T38"/>
    <mergeCell ref="T39:T40"/>
    <mergeCell ref="T93:T97"/>
    <mergeCell ref="P13:P16"/>
    <mergeCell ref="P8:P12"/>
    <mergeCell ref="C88:C91"/>
    <mergeCell ref="D88:F91"/>
    <mergeCell ref="O59:O60"/>
    <mergeCell ref="P59:P60"/>
    <mergeCell ref="Q59:Q60"/>
    <mergeCell ref="C17:C18"/>
    <mergeCell ref="D17:F18"/>
    <mergeCell ref="O17:O18"/>
    <mergeCell ref="J32:J37"/>
    <mergeCell ref="O13:O16"/>
    <mergeCell ref="Q19:Q21"/>
    <mergeCell ref="Q68:Q73"/>
    <mergeCell ref="D42:F48"/>
    <mergeCell ref="G42:G47"/>
    <mergeCell ref="B79:K79"/>
    <mergeCell ref="G88:G90"/>
    <mergeCell ref="P88:P91"/>
    <mergeCell ref="J88:J90"/>
    <mergeCell ref="B62:B73"/>
    <mergeCell ref="B5:B40"/>
    <mergeCell ref="O32:O38"/>
    <mergeCell ref="B75:B78"/>
    <mergeCell ref="J13:J15"/>
    <mergeCell ref="C59:C60"/>
    <mergeCell ref="D59:F60"/>
    <mergeCell ref="H42:H47"/>
    <mergeCell ref="C13:C16"/>
    <mergeCell ref="D13:F16"/>
    <mergeCell ref="G13:G15"/>
    <mergeCell ref="C39:C40"/>
    <mergeCell ref="D39:F40"/>
    <mergeCell ref="C32:C38"/>
    <mergeCell ref="D32:F38"/>
    <mergeCell ref="G32:G37"/>
    <mergeCell ref="H32:H37"/>
    <mergeCell ref="C49:C51"/>
    <mergeCell ref="D49:F51"/>
    <mergeCell ref="G49:G50"/>
    <mergeCell ref="H49:H50"/>
    <mergeCell ref="D52:F58"/>
    <mergeCell ref="G52:G57"/>
    <mergeCell ref="H52:H57"/>
    <mergeCell ref="I32:I37"/>
    <mergeCell ref="C22:C25"/>
    <mergeCell ref="D22:F25"/>
    <mergeCell ref="G22:G24"/>
    <mergeCell ref="H22:H24"/>
    <mergeCell ref="I22:I24"/>
    <mergeCell ref="J22:J24"/>
    <mergeCell ref="C29:C31"/>
    <mergeCell ref="D29:F31"/>
    <mergeCell ref="G29:G30"/>
    <mergeCell ref="H29:H30"/>
    <mergeCell ref="I29:I30"/>
    <mergeCell ref="J29:J30"/>
    <mergeCell ref="C26:C28"/>
    <mergeCell ref="D26:F28"/>
    <mergeCell ref="G26:G27"/>
    <mergeCell ref="H26:H27"/>
    <mergeCell ref="I26:I27"/>
    <mergeCell ref="J26:J27"/>
    <mergeCell ref="T5:T7"/>
    <mergeCell ref="T49:T51"/>
    <mergeCell ref="C68:C73"/>
    <mergeCell ref="D8:F12"/>
    <mergeCell ref="G8:G11"/>
    <mergeCell ref="H8:H11"/>
    <mergeCell ref="I8:I11"/>
    <mergeCell ref="P68:P73"/>
    <mergeCell ref="T42:T48"/>
    <mergeCell ref="J42:J47"/>
    <mergeCell ref="C19:C21"/>
    <mergeCell ref="D19:F21"/>
    <mergeCell ref="G19:G20"/>
    <mergeCell ref="H19:H20"/>
    <mergeCell ref="I19:I20"/>
    <mergeCell ref="J19:J20"/>
    <mergeCell ref="O5:O7"/>
    <mergeCell ref="Q5:Q7"/>
    <mergeCell ref="P5:P7"/>
    <mergeCell ref="C5:C7"/>
    <mergeCell ref="D5:F7"/>
    <mergeCell ref="G5:G6"/>
    <mergeCell ref="Q13:Q16"/>
    <mergeCell ref="O8:O12"/>
    <mergeCell ref="Q8:Q12"/>
    <mergeCell ref="Q93:Q97"/>
    <mergeCell ref="O75:O78"/>
    <mergeCell ref="O88:O91"/>
    <mergeCell ref="I93:I96"/>
    <mergeCell ref="P93:P97"/>
    <mergeCell ref="P19:P21"/>
    <mergeCell ref="O19:O21"/>
    <mergeCell ref="O49:O51"/>
    <mergeCell ref="P75:P78"/>
    <mergeCell ref="B74:K74"/>
    <mergeCell ref="D68:F73"/>
    <mergeCell ref="I68:I72"/>
    <mergeCell ref="B61:K61"/>
    <mergeCell ref="J8:J11"/>
    <mergeCell ref="C62:C67"/>
    <mergeCell ref="D62:F67"/>
    <mergeCell ref="G62:G66"/>
    <mergeCell ref="H62:H66"/>
    <mergeCell ref="B88:B91"/>
    <mergeCell ref="J68:J72"/>
    <mergeCell ref="Q88:Q91"/>
    <mergeCell ref="C8:C12"/>
    <mergeCell ref="B41:K41"/>
    <mergeCell ref="A1:T1"/>
    <mergeCell ref="A2:C2"/>
    <mergeCell ref="D2:F4"/>
    <mergeCell ref="G2:H2"/>
    <mergeCell ref="I2:J2"/>
    <mergeCell ref="L2:N2"/>
    <mergeCell ref="O2:O4"/>
    <mergeCell ref="Q2:Q4"/>
    <mergeCell ref="T2:T4"/>
    <mergeCell ref="A3:A4"/>
    <mergeCell ref="B3:B4"/>
    <mergeCell ref="C3:C4"/>
    <mergeCell ref="G3:G4"/>
    <mergeCell ref="J3:J4"/>
    <mergeCell ref="K3:K4"/>
    <mergeCell ref="H3:H4"/>
    <mergeCell ref="I3:I4"/>
    <mergeCell ref="L3:L4"/>
    <mergeCell ref="M3:N3"/>
    <mergeCell ref="P2:P4"/>
    <mergeCell ref="J93:J96"/>
    <mergeCell ref="B99:B102"/>
    <mergeCell ref="B80:B86"/>
    <mergeCell ref="C80:C83"/>
    <mergeCell ref="D80:F83"/>
    <mergeCell ref="G80:G82"/>
    <mergeCell ref="H80:H82"/>
    <mergeCell ref="I80:I82"/>
    <mergeCell ref="C99:C102"/>
    <mergeCell ref="H93:H96"/>
    <mergeCell ref="H88:H90"/>
    <mergeCell ref="I88:I90"/>
    <mergeCell ref="C93:C97"/>
    <mergeCell ref="B92:K92"/>
    <mergeCell ref="C84:C86"/>
    <mergeCell ref="D84:F86"/>
    <mergeCell ref="D99:F102"/>
    <mergeCell ref="G99:G101"/>
    <mergeCell ref="H99:H101"/>
    <mergeCell ref="I99:I101"/>
    <mergeCell ref="J99:J101"/>
    <mergeCell ref="G84:G85"/>
    <mergeCell ref="H84:H85"/>
    <mergeCell ref="I84:I85"/>
    <mergeCell ref="C104:C106"/>
    <mergeCell ref="D104:F104"/>
    <mergeCell ref="J107:J109"/>
    <mergeCell ref="G124:G125"/>
    <mergeCell ref="H124:H125"/>
    <mergeCell ref="G106:K106"/>
    <mergeCell ref="B103:K103"/>
    <mergeCell ref="B120:K120"/>
    <mergeCell ref="J121:J122"/>
    <mergeCell ref="H107:H109"/>
    <mergeCell ref="I107:I109"/>
    <mergeCell ref="D124:F126"/>
    <mergeCell ref="B121:B129"/>
    <mergeCell ref="G110:K110"/>
    <mergeCell ref="C118:C119"/>
    <mergeCell ref="C107:C110"/>
    <mergeCell ref="D107:F110"/>
    <mergeCell ref="B104:B110"/>
    <mergeCell ref="B111:K111"/>
    <mergeCell ref="G107:G109"/>
    <mergeCell ref="D118:F119"/>
    <mergeCell ref="H127:H128"/>
    <mergeCell ref="T121:T123"/>
    <mergeCell ref="C124:C126"/>
    <mergeCell ref="C121:C123"/>
    <mergeCell ref="D121:F123"/>
    <mergeCell ref="G121:G122"/>
    <mergeCell ref="H121:H122"/>
    <mergeCell ref="I121:I122"/>
    <mergeCell ref="O124:O126"/>
    <mergeCell ref="P124:P126"/>
    <mergeCell ref="J124:J125"/>
    <mergeCell ref="I124:I125"/>
    <mergeCell ref="T124:T126"/>
    <mergeCell ref="O121:O123"/>
    <mergeCell ref="P121:P123"/>
    <mergeCell ref="Q124:Q126"/>
    <mergeCell ref="T118:T119"/>
    <mergeCell ref="O118:O119"/>
    <mergeCell ref="B151:K151"/>
    <mergeCell ref="C112:C117"/>
    <mergeCell ref="D112:F117"/>
    <mergeCell ref="G112:G116"/>
    <mergeCell ref="H112:H116"/>
    <mergeCell ref="I112:I116"/>
    <mergeCell ref="J112:J116"/>
    <mergeCell ref="G138:G139"/>
    <mergeCell ref="P138:P140"/>
    <mergeCell ref="J131:J132"/>
    <mergeCell ref="O138:O140"/>
    <mergeCell ref="D141:F146"/>
    <mergeCell ref="G141:G145"/>
    <mergeCell ref="G147:G149"/>
    <mergeCell ref="H147:H149"/>
    <mergeCell ref="O112:O117"/>
    <mergeCell ref="P112:P117"/>
    <mergeCell ref="Q112:Q117"/>
    <mergeCell ref="T112:T117"/>
    <mergeCell ref="R112:R117"/>
    <mergeCell ref="S112:S117"/>
    <mergeCell ref="Q121:Q123"/>
    <mergeCell ref="I49:I50"/>
    <mergeCell ref="J49:J50"/>
    <mergeCell ref="D93:F97"/>
    <mergeCell ref="G93:G96"/>
    <mergeCell ref="C134:C137"/>
    <mergeCell ref="C141:C146"/>
    <mergeCell ref="B98:K98"/>
    <mergeCell ref="B93:B97"/>
    <mergeCell ref="P152:P154"/>
    <mergeCell ref="B130:K130"/>
    <mergeCell ref="C138:C140"/>
    <mergeCell ref="J141:J145"/>
    <mergeCell ref="G134:G136"/>
    <mergeCell ref="H134:H136"/>
    <mergeCell ref="I134:I136"/>
    <mergeCell ref="J134:J136"/>
    <mergeCell ref="P131:P133"/>
    <mergeCell ref="O131:O133"/>
    <mergeCell ref="D131:F133"/>
    <mergeCell ref="D134:F137"/>
    <mergeCell ref="G131:G132"/>
    <mergeCell ref="H131:H132"/>
    <mergeCell ref="I131:I132"/>
    <mergeCell ref="C131:C133"/>
    <mergeCell ref="P26:P28"/>
    <mergeCell ref="O99:O102"/>
    <mergeCell ref="P99:P102"/>
    <mergeCell ref="Q99:Q102"/>
    <mergeCell ref="T99:T102"/>
    <mergeCell ref="O104:O106"/>
    <mergeCell ref="T104:T106"/>
    <mergeCell ref="T107:T110"/>
    <mergeCell ref="Q107:Q110"/>
    <mergeCell ref="P104:P106"/>
    <mergeCell ref="O107:O110"/>
    <mergeCell ref="R99:R102"/>
    <mergeCell ref="R104:R106"/>
    <mergeCell ref="R107:R110"/>
    <mergeCell ref="S99:S102"/>
    <mergeCell ref="S104:S106"/>
    <mergeCell ref="S107:S110"/>
    <mergeCell ref="R80:R83"/>
    <mergeCell ref="R84:R86"/>
    <mergeCell ref="S32:S38"/>
    <mergeCell ref="S39:S40"/>
    <mergeCell ref="S42:S48"/>
    <mergeCell ref="S49:S51"/>
    <mergeCell ref="S52:S58"/>
    <mergeCell ref="Q26:Q28"/>
    <mergeCell ref="T88:T91"/>
    <mergeCell ref="P107:P110"/>
    <mergeCell ref="T80:T83"/>
    <mergeCell ref="T84:T86"/>
    <mergeCell ref="O93:O97"/>
    <mergeCell ref="T68:T73"/>
    <mergeCell ref="P17:P18"/>
    <mergeCell ref="Q17:Q18"/>
    <mergeCell ref="T17:T18"/>
    <mergeCell ref="O22:O25"/>
    <mergeCell ref="P22:P25"/>
    <mergeCell ref="Q22:Q25"/>
    <mergeCell ref="T22:T25"/>
    <mergeCell ref="T19:T21"/>
    <mergeCell ref="T26:T28"/>
    <mergeCell ref="P42:P48"/>
    <mergeCell ref="R88:R91"/>
    <mergeCell ref="R93:R97"/>
    <mergeCell ref="O29:O31"/>
    <mergeCell ref="P29:P31"/>
    <mergeCell ref="Q29:Q31"/>
    <mergeCell ref="T29:T31"/>
    <mergeCell ref="O26:O28"/>
  </mergeCells>
  <phoneticPr fontId="15" type="noConversion"/>
  <printOptions horizontalCentered="1"/>
  <pageMargins left="0.15748031496062992" right="0.15748031496062992" top="0.59055118110236227" bottom="0.39370078740157483" header="0.59055118110236227" footer="0.19685039370078741"/>
  <pageSetup paperSize="8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1951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총괄표</vt:lpstr>
      <vt:lpstr>업체별현황</vt:lpstr>
      <vt:lpstr>업체별현황!Print_Area</vt:lpstr>
      <vt:lpstr>총괄표!Print_Area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주택과</dc:creator>
  <cp:lastModifiedBy>user</cp:lastModifiedBy>
  <cp:revision>718</cp:revision>
  <cp:lastPrinted>2019-04-22T12:06:17Z</cp:lastPrinted>
  <dcterms:created xsi:type="dcterms:W3CDTF">2002-07-29T06:39:56Z</dcterms:created>
  <dcterms:modified xsi:type="dcterms:W3CDTF">2019-08-27T11:05:42Z</dcterms:modified>
</cp:coreProperties>
</file>